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MU-RS\TAMRA\Reporting - Killion\Reports\AFR_Annual Financial Report\AFR_Year End Procedures\Training SEFA AFR Workshop 2023\"/>
    </mc:Choice>
  </mc:AlternateContent>
  <xr:revisionPtr revIDLastSave="0" documentId="13_ncr:1_{C0B4AC49-D229-4C38-A8B2-BEDE1FE409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6" r:id="rId1"/>
    <sheet name="2021" sheetId="14" r:id="rId2"/>
  </sheets>
  <definedNames>
    <definedName name="\2012" localSheetId="0">#REF!</definedName>
    <definedName name="\2012">#REF!</definedName>
    <definedName name="\a" localSheetId="0">#REF!</definedName>
    <definedName name="\a">#REF!</definedName>
    <definedName name="\D" localSheetId="0">#REF!</definedName>
    <definedName name="\D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Y" localSheetId="0">#REF!</definedName>
    <definedName name="\Y">#REF!</definedName>
    <definedName name="\Z" localSheetId="0">#REF!</definedName>
    <definedName name="\Z">#REF!</definedName>
    <definedName name="FAA" localSheetId="0">#REF!</definedName>
    <definedName name="FAA">#REF!</definedName>
    <definedName name="FPVendor" localSheetId="0">#REF!</definedName>
    <definedName name="FPVendor">#REF!</definedName>
    <definedName name="jlk" localSheetId="0">#REF!</definedName>
    <definedName name="jl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6" l="1"/>
  <c r="F9" i="16"/>
  <c r="F11" i="16" l="1"/>
  <c r="G31" i="16" l="1"/>
  <c r="G39" i="16" l="1"/>
  <c r="F10" i="16" l="1"/>
  <c r="G15" i="16"/>
  <c r="G42" i="16"/>
  <c r="F34" i="16"/>
  <c r="G33" i="16"/>
  <c r="G34" i="16" s="1"/>
  <c r="G26" i="16"/>
  <c r="F26" i="16"/>
  <c r="F41" i="16" s="1"/>
  <c r="F42" i="16" s="1"/>
  <c r="G20" i="16"/>
  <c r="F20" i="16"/>
  <c r="G28" i="16" l="1"/>
  <c r="G36" i="16" s="1"/>
  <c r="F15" i="16"/>
  <c r="F28" i="16" s="1"/>
  <c r="F36" i="16" l="1"/>
  <c r="F44" i="16" s="1"/>
  <c r="F46" i="16" s="1"/>
  <c r="H28" i="16"/>
  <c r="G44" i="16"/>
  <c r="G46" i="16" l="1"/>
  <c r="G41" i="14"/>
  <c r="G47" i="16" l="1"/>
  <c r="F49" i="16"/>
  <c r="G20" i="14"/>
  <c r="F20" i="14"/>
  <c r="G15" i="14" l="1"/>
  <c r="F15" i="14"/>
  <c r="F34" i="14" l="1"/>
  <c r="G33" i="14"/>
  <c r="G34" i="14" s="1"/>
  <c r="G26" i="14"/>
  <c r="F26" i="14"/>
  <c r="F28" i="14" l="1"/>
  <c r="F36" i="14" s="1"/>
  <c r="G28" i="14"/>
  <c r="G36" i="14" s="1"/>
  <c r="G43" i="14" s="1"/>
  <c r="F40" i="14"/>
  <c r="F41" i="14" s="1"/>
  <c r="F48" i="14" l="1"/>
  <c r="G45" i="14"/>
  <c r="H28" i="14"/>
  <c r="F43" i="14"/>
  <c r="F45" i="14" s="1"/>
  <c r="G46" i="14" l="1"/>
  <c r="F50" i="14"/>
  <c r="F51" i="14" s="1"/>
  <c r="F50" i="16"/>
  <c r="F52" i="16" s="1"/>
  <c r="F5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Dunn, Keely B.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=-'[Federal_Schedule_1A 08-31-22 worksheet run 092722.xlsx]Federal Schedule - 1A'!$P$1816</t>
        </r>
      </text>
    </comment>
  </commentList>
</comments>
</file>

<file path=xl/sharedStrings.xml><?xml version="1.0" encoding="utf-8"?>
<sst xmlns="http://schemas.openxmlformats.org/spreadsheetml/2006/main" count="349" uniqueCount="113">
  <si>
    <t>CFDA</t>
  </si>
  <si>
    <t>Revenue Code</t>
  </si>
  <si>
    <t>Type</t>
  </si>
  <si>
    <t>FAMIS Account or Description</t>
  </si>
  <si>
    <t xml:space="preserve">FEDERAL REVENUES Screen 80 </t>
  </si>
  <si>
    <t>COMMENT/DESCRIPTION</t>
  </si>
  <si>
    <t>Account</t>
  </si>
  <si>
    <t xml:space="preserve"> </t>
  </si>
  <si>
    <t>Federal Revenue - Operating</t>
  </si>
  <si>
    <t>Federal Contracts &amp; Grants</t>
  </si>
  <si>
    <t>Ledger 4</t>
  </si>
  <si>
    <t>SPONSORED PROJECTS</t>
  </si>
  <si>
    <t>Ledger 9</t>
  </si>
  <si>
    <t>Federal Pass Through Revenue</t>
  </si>
  <si>
    <t>Fed Flow Through Contracts &amp; Grants</t>
  </si>
  <si>
    <t>Federal Flow Through - Non-Tx State</t>
  </si>
  <si>
    <t>Federal Flow Through - TAMUS</t>
  </si>
  <si>
    <t>Federal Revenue - Non Operating</t>
  </si>
  <si>
    <t>Non-Operating Federal Direct</t>
  </si>
  <si>
    <t>PELL GRANTS</t>
  </si>
  <si>
    <t>RESEARCH FOUNDATION</t>
  </si>
  <si>
    <t>None</t>
  </si>
  <si>
    <t xml:space="preserve">455124 RESEARCH FOUNDATION SPECIAL *TCR* </t>
  </si>
  <si>
    <t>Federal Flow Through - TAMRF</t>
  </si>
  <si>
    <t>455125 OCEAN DRILLING PROGRAM *TCR*</t>
  </si>
  <si>
    <t xml:space="preserve">230004 TEXAS A&amp;M RESEARCH FDN - FAC USE </t>
  </si>
  <si>
    <t>IDC-Fed Flow Thru - TAMRF</t>
  </si>
  <si>
    <t>TOTAL EXHIBIT IV FUND - FEDERAL REVENUES</t>
  </si>
  <si>
    <t>RECONCILING ITEMS - ADDITIONS NOT RECORDED ON FBAR 231 OR IN FAMIS</t>
  </si>
  <si>
    <t>N/A</t>
  </si>
  <si>
    <t>Federal Revenues - Note 2</t>
  </si>
  <si>
    <t>Donation of Federal Surplus Property</t>
  </si>
  <si>
    <t>Financial Aid Cluster</t>
  </si>
  <si>
    <t>Perkins GL 070502 - New Loans</t>
  </si>
  <si>
    <t>GL 070502</t>
  </si>
  <si>
    <t>Health Professions Loans</t>
  </si>
  <si>
    <t>Figure by Student Business Services - Rachelle McDonald</t>
  </si>
  <si>
    <t>ADDITIONS TO REVENUES</t>
  </si>
  <si>
    <t>SUBTOTAL WITH ADDITIONS</t>
  </si>
  <si>
    <t>RECONCILING ITEMS - DEDUCTIONS</t>
  </si>
  <si>
    <t>0270/0333</t>
  </si>
  <si>
    <t>Deduction on Note 2</t>
  </si>
  <si>
    <t>Texas A&amp;M Research Foundation</t>
  </si>
  <si>
    <t>DEDUCTIONS FROM REVENUES</t>
  </si>
  <si>
    <t>SUBTOTAL WITH DEDUCTIONS</t>
  </si>
  <si>
    <t>TOTAL FEDERAL REV/EXP - SEFA 1A</t>
  </si>
  <si>
    <t>SCHEDULE 1-A</t>
  </si>
  <si>
    <t>Change FY</t>
  </si>
  <si>
    <t>0272</t>
  </si>
  <si>
    <t>Fed Rev-Student Fin Assistance</t>
  </si>
  <si>
    <t>SPONSORED PROJECTS - FINANCIAL AID</t>
  </si>
  <si>
    <t>Perkins Loans Disbursed - New Loans - R. McDonald</t>
  </si>
  <si>
    <t>NEED TO ADJUST FED REV BY THIS AMOUNT</t>
  </si>
  <si>
    <t>Federal Flow Through - TAMRF; IDC-Fed Flow Thru - TAMRF</t>
  </si>
  <si>
    <t>REVENUES - FAMIS</t>
  </si>
  <si>
    <t>LEDGER 4</t>
  </si>
  <si>
    <t>Fed Rev-Student Fin Assistance - 415999</t>
  </si>
  <si>
    <t>DIRECT LENDING ACCOUNTS</t>
  </si>
  <si>
    <t xml:space="preserve">LEDGER 4; </t>
  </si>
  <si>
    <t>GL 070500 and 070503</t>
  </si>
  <si>
    <t>Yes</t>
  </si>
  <si>
    <t>No</t>
  </si>
  <si>
    <t>IV-Fund</t>
  </si>
  <si>
    <t>NOT RECORDED IN FAMIS</t>
  </si>
  <si>
    <t>0260</t>
  </si>
  <si>
    <t>0250</t>
  </si>
  <si>
    <t>415999 (941890-941899)</t>
  </si>
  <si>
    <t>Federal Schedule 1A Query</t>
  </si>
  <si>
    <t>FY 2020 - 1A</t>
  </si>
  <si>
    <t>LEDGER 9 - 941880, 941881, 941889</t>
  </si>
  <si>
    <t>0300</t>
  </si>
  <si>
    <t>415701</t>
  </si>
  <si>
    <t>0301</t>
  </si>
  <si>
    <t>CARES ACT-STIMULUS STUDENT AID</t>
  </si>
  <si>
    <t>CARES ACT-STIMULUS INSTITUTIONAL AID</t>
  </si>
  <si>
    <t>Federal Stimulus-Student Aid</t>
  </si>
  <si>
    <t>Federal Stimulus-Member Discretion</t>
  </si>
  <si>
    <t>415901, 415911, 415981, 415991</t>
  </si>
  <si>
    <t>Provided by TAMUS - Amount from Tx Facilities Comm, Agy 303</t>
  </si>
  <si>
    <t>455124; 455125; 230004</t>
  </si>
  <si>
    <t>IRAQ/AFGHANISTAN GRANTS - These revenues do not flow to SRECNA w/o YE entry to recognize amount in Restricted Funds.</t>
  </si>
  <si>
    <t>FY 2021 - 1A</t>
  </si>
  <si>
    <t>0302</t>
  </si>
  <si>
    <t>415801-415995</t>
  </si>
  <si>
    <t>NonOp Fed Pass-thru Stimulus</t>
  </si>
  <si>
    <t>ADD BACK TO FEDERAL SCHEDULE - LOST REVENUES ON COVID-19 FUNDS</t>
  </si>
  <si>
    <t>84.425F</t>
  </si>
  <si>
    <t>0301/728</t>
  </si>
  <si>
    <t>415751, 415752, 415753</t>
  </si>
  <si>
    <t>Lost Revenue Recorded</t>
  </si>
  <si>
    <t>10.001</t>
  </si>
  <si>
    <t>404391</t>
  </si>
  <si>
    <t>Acquisition of Goods and Services</t>
  </si>
  <si>
    <t>Contract for Goods and Services, USDA</t>
  </si>
  <si>
    <t>415752-95000</t>
  </si>
  <si>
    <t>415753-95000</t>
  </si>
  <si>
    <t>455124-00000-0270</t>
  </si>
  <si>
    <t>455125-00000-0270</t>
  </si>
  <si>
    <t>230004-00000-0333</t>
  </si>
  <si>
    <t>Difference is TAMRF</t>
  </si>
  <si>
    <t>415901, 415911, 415921, 415931, 415981, 415991</t>
  </si>
  <si>
    <t>LEDGER 9 - 941880, 941881, 941882, 941883, 941889</t>
  </si>
  <si>
    <t>0301/ various</t>
  </si>
  <si>
    <t>FY 2022 - 1A</t>
  </si>
  <si>
    <t>411121-00001</t>
  </si>
  <si>
    <t>Contract for Goods and Services, Capstone Projects</t>
  </si>
  <si>
    <t>460004</t>
  </si>
  <si>
    <t>CFDA/ALN</t>
  </si>
  <si>
    <t>Lost Revenue Recorded on SEFA</t>
  </si>
  <si>
    <t>FBAR231</t>
  </si>
  <si>
    <t>TSLAC 430998-00003</t>
  </si>
  <si>
    <t>430998-00008</t>
  </si>
  <si>
    <t>Difference with BO 1A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</si>
</sst>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.000"/>
    <numFmt numFmtId="168" formatCode="0.00_);\(0.00\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Euphemia"/>
      <family val="2"/>
    </font>
  </fonts>
  <fills count="5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9" fillId="8" borderId="0" applyNumberFormat="0" applyBorder="0" applyAlignment="0" applyProtection="0"/>
    <xf numFmtId="0" fontId="18" fillId="18" borderId="4" applyNumberFormat="0" applyAlignment="0" applyProtection="0"/>
    <xf numFmtId="0" fontId="12" fillId="19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11" borderId="4" applyNumberFormat="0" applyAlignment="0" applyProtection="0"/>
    <xf numFmtId="0" fontId="13" fillId="0" borderId="9" applyNumberFormat="0" applyFill="0" applyAlignment="0" applyProtection="0"/>
    <xf numFmtId="0" fontId="23" fillId="11" borderId="0" applyNumberFormat="0" applyBorder="0" applyAlignment="0" applyProtection="0"/>
    <xf numFmtId="0" fontId="2" fillId="0" borderId="0"/>
    <xf numFmtId="0" fontId="7" fillId="0" borderId="0">
      <alignment vertical="top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1" fillId="0" borderId="0"/>
    <xf numFmtId="0" fontId="2" fillId="7" borderId="10" applyNumberFormat="0" applyFont="0" applyAlignment="0" applyProtection="0"/>
    <xf numFmtId="0" fontId="11" fillId="18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2">
      <alignment horizontal="center"/>
    </xf>
    <xf numFmtId="3" fontId="24" fillId="0" borderId="0" applyFont="0" applyFill="0" applyBorder="0" applyAlignment="0" applyProtection="0"/>
    <xf numFmtId="0" fontId="24" fillId="20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/>
    <xf numFmtId="44" fontId="28" fillId="0" borderId="0" applyFont="0" applyFill="0" applyBorder="0" applyAlignment="0" applyProtection="0"/>
    <xf numFmtId="0" fontId="29" fillId="0" borderId="0"/>
    <xf numFmtId="44" fontId="30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7" applyNumberFormat="0" applyAlignment="0" applyProtection="0"/>
    <xf numFmtId="0" fontId="39" fillId="26" borderId="18" applyNumberFormat="0" applyAlignment="0" applyProtection="0"/>
    <xf numFmtId="0" fontId="40" fillId="26" borderId="17" applyNumberFormat="0" applyAlignment="0" applyProtection="0"/>
    <xf numFmtId="0" fontId="41" fillId="0" borderId="19" applyNumberFormat="0" applyFill="0" applyAlignment="0" applyProtection="0"/>
    <xf numFmtId="0" fontId="42" fillId="27" borderId="2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6" fillId="52" borderId="0" applyNumberFormat="0" applyBorder="0" applyAlignment="0" applyProtection="0"/>
    <xf numFmtId="0" fontId="1" fillId="28" borderId="21" applyNumberFormat="0" applyFont="0" applyAlignment="0" applyProtection="0"/>
    <xf numFmtId="0" fontId="2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164" fontId="5" fillId="0" borderId="0" xfId="1" applyNumberFormat="1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left"/>
    </xf>
    <xf numFmtId="164" fontId="5" fillId="0" borderId="1" xfId="1" applyNumberFormat="1" applyFont="1" applyBorder="1" applyAlignment="1">
      <alignment horizontal="left" wrapText="1"/>
    </xf>
    <xf numFmtId="44" fontId="47" fillId="0" borderId="1" xfId="2" applyFont="1" applyBorder="1" applyAlignment="1">
      <alignment horizontal="left" wrapText="1"/>
    </xf>
    <xf numFmtId="0" fontId="4" fillId="0" borderId="0" xfId="1" applyFont="1" applyAlignment="1">
      <alignment horizontal="left"/>
    </xf>
    <xf numFmtId="44" fontId="3" fillId="0" borderId="0" xfId="2" applyFont="1" applyAlignment="1">
      <alignment horizontal="left" wrapText="1"/>
    </xf>
    <xf numFmtId="44" fontId="3" fillId="0" borderId="0" xfId="2" applyFont="1" applyAlignment="1">
      <alignment vertical="center" wrapText="1"/>
    </xf>
    <xf numFmtId="7" fontId="4" fillId="0" borderId="0" xfId="1" applyNumberFormat="1" applyFont="1" applyAlignment="1">
      <alignment horizontal="left"/>
    </xf>
    <xf numFmtId="44" fontId="4" fillId="0" borderId="0" xfId="1" applyNumberFormat="1" applyFont="1"/>
    <xf numFmtId="0" fontId="4" fillId="0" borderId="0" xfId="1" applyFont="1"/>
    <xf numFmtId="165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left" wrapText="1"/>
    </xf>
    <xf numFmtId="44" fontId="4" fillId="0" borderId="0" xfId="2" applyFont="1" applyAlignment="1">
      <alignment horizontal="left" wrapText="1"/>
    </xf>
    <xf numFmtId="44" fontId="4" fillId="0" borderId="0" xfId="2" applyFont="1" applyAlignment="1">
      <alignment vertical="center" wrapText="1"/>
    </xf>
    <xf numFmtId="7" fontId="4" fillId="0" borderId="0" xfId="1" quotePrefix="1" applyNumberFormat="1" applyFont="1" applyAlignment="1">
      <alignment horizontal="left"/>
    </xf>
    <xf numFmtId="164" fontId="4" fillId="0" borderId="0" xfId="1" quotePrefix="1" applyNumberFormat="1" applyFont="1" applyAlignment="1">
      <alignment horizontal="center"/>
    </xf>
    <xf numFmtId="44" fontId="4" fillId="21" borderId="0" xfId="2" applyFont="1" applyFill="1" applyAlignment="1">
      <alignment vertical="center" wrapText="1"/>
    </xf>
    <xf numFmtId="7" fontId="4" fillId="21" borderId="0" xfId="1" applyNumberFormat="1" applyFont="1" applyFill="1" applyAlignment="1">
      <alignment horizontal="left"/>
    </xf>
    <xf numFmtId="44" fontId="4" fillId="0" borderId="0" xfId="2" applyFont="1" applyAlignment="1">
      <alignment wrapText="1"/>
    </xf>
    <xf numFmtId="164" fontId="4" fillId="0" borderId="0" xfId="1" applyNumberFormat="1" applyFont="1" applyAlignment="1">
      <alignment horizontal="left"/>
    </xf>
    <xf numFmtId="43" fontId="4" fillId="0" borderId="2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 wrapText="1"/>
    </xf>
    <xf numFmtId="44" fontId="4" fillId="0" borderId="0" xfId="17" applyFont="1" applyAlignment="1">
      <alignment horizontal="left" wrapText="1"/>
    </xf>
    <xf numFmtId="0" fontId="4" fillId="0" borderId="0" xfId="1" applyFont="1" applyAlignment="1">
      <alignment horizontal="left" wrapText="1"/>
    </xf>
    <xf numFmtId="164" fontId="3" fillId="0" borderId="0" xfId="1" applyNumberFormat="1" applyFont="1" applyAlignment="1">
      <alignment horizontal="left" wrapText="1"/>
    </xf>
    <xf numFmtId="44" fontId="3" fillId="3" borderId="0" xfId="2" applyFont="1" applyFill="1" applyAlignment="1">
      <alignment horizontal="left" wrapText="1"/>
    </xf>
    <xf numFmtId="164" fontId="3" fillId="3" borderId="0" xfId="1" applyNumberFormat="1" applyFont="1" applyFill="1" applyAlignment="1">
      <alignment horizontal="left" wrapText="1"/>
    </xf>
    <xf numFmtId="44" fontId="3" fillId="0" borderId="0" xfId="2" applyFont="1" applyAlignment="1">
      <alignment horizontal="center" wrapText="1"/>
    </xf>
    <xf numFmtId="0" fontId="3" fillId="0" borderId="0" xfId="1" applyFont="1" applyAlignment="1">
      <alignment horizontal="center" wrapText="1"/>
    </xf>
    <xf numFmtId="10" fontId="4" fillId="0" borderId="0" xfId="2" applyNumberFormat="1" applyFont="1"/>
    <xf numFmtId="43" fontId="4" fillId="0" borderId="0" xfId="3" applyFont="1" applyFill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43" fontId="47" fillId="0" borderId="1" xfId="2" applyNumberFormat="1" applyFont="1" applyBorder="1" applyAlignment="1">
      <alignment horizontal="left" wrapText="1"/>
    </xf>
    <xf numFmtId="43" fontId="5" fillId="0" borderId="1" xfId="1" applyNumberFormat="1" applyFont="1" applyBorder="1" applyAlignment="1">
      <alignment horizontal="center" wrapText="1"/>
    </xf>
    <xf numFmtId="0" fontId="48" fillId="0" borderId="0" xfId="0" applyFont="1"/>
    <xf numFmtId="43" fontId="48" fillId="0" borderId="0" xfId="0" applyNumberFormat="1" applyFont="1"/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43" fontId="4" fillId="0" borderId="2" xfId="2" applyNumberFormat="1" applyFont="1" applyBorder="1" applyAlignment="1">
      <alignment horizontal="center" wrapText="1"/>
    </xf>
    <xf numFmtId="43" fontId="4" fillId="0" borderId="0" xfId="2" applyNumberFormat="1" applyFont="1"/>
    <xf numFmtId="43" fontId="47" fillId="0" borderId="0" xfId="2" applyNumberFormat="1" applyFont="1" applyAlignment="1">
      <alignment horizontal="center"/>
    </xf>
    <xf numFmtId="43" fontId="4" fillId="0" borderId="2" xfId="2" applyNumberFormat="1" applyFont="1" applyBorder="1"/>
    <xf numFmtId="43" fontId="3" fillId="2" borderId="3" xfId="2" applyNumberFormat="1" applyFont="1" applyFill="1" applyBorder="1"/>
    <xf numFmtId="165" fontId="4" fillId="21" borderId="0" xfId="1" applyNumberFormat="1" applyFont="1" applyFill="1" applyAlignment="1">
      <alignment horizontal="center"/>
    </xf>
    <xf numFmtId="164" fontId="4" fillId="21" borderId="0" xfId="1" applyNumberFormat="1" applyFont="1" applyFill="1" applyAlignment="1">
      <alignment horizontal="center"/>
    </xf>
    <xf numFmtId="164" fontId="4" fillId="21" borderId="0" xfId="1" applyNumberFormat="1" applyFont="1" applyFill="1" applyAlignment="1">
      <alignment horizontal="left"/>
    </xf>
    <xf numFmtId="164" fontId="4" fillId="21" borderId="0" xfId="1" applyNumberFormat="1" applyFont="1" applyFill="1" applyAlignment="1">
      <alignment horizontal="left" wrapText="1"/>
    </xf>
    <xf numFmtId="165" fontId="4" fillId="53" borderId="0" xfId="1" applyNumberFormat="1" applyFont="1" applyFill="1" applyAlignment="1">
      <alignment horizontal="center"/>
    </xf>
    <xf numFmtId="164" fontId="4" fillId="53" borderId="0" xfId="1" applyNumberFormat="1" applyFont="1" applyFill="1" applyAlignment="1">
      <alignment horizontal="center"/>
    </xf>
    <xf numFmtId="164" fontId="4" fillId="53" borderId="0" xfId="1" applyNumberFormat="1" applyFont="1" applyFill="1" applyAlignment="1">
      <alignment horizontal="left"/>
    </xf>
    <xf numFmtId="164" fontId="4" fillId="53" borderId="0" xfId="1" applyNumberFormat="1" applyFont="1" applyFill="1" applyAlignment="1">
      <alignment horizontal="left" wrapText="1"/>
    </xf>
    <xf numFmtId="43" fontId="4" fillId="0" borderId="0" xfId="2" applyNumberFormat="1" applyFont="1" applyBorder="1"/>
    <xf numFmtId="43" fontId="5" fillId="0" borderId="0" xfId="1" applyNumberFormat="1" applyFont="1" applyAlignment="1">
      <alignment horizontal="center"/>
    </xf>
    <xf numFmtId="43" fontId="4" fillId="0" borderId="2" xfId="2" applyNumberFormat="1" applyFont="1" applyFill="1" applyBorder="1"/>
    <xf numFmtId="43" fontId="4" fillId="0" borderId="0" xfId="2" applyNumberFormat="1" applyFont="1" applyFill="1" applyBorder="1"/>
    <xf numFmtId="43" fontId="3" fillId="3" borderId="3" xfId="2" applyNumberFormat="1" applyFont="1" applyFill="1" applyBorder="1"/>
    <xf numFmtId="43" fontId="49" fillId="0" borderId="0" xfId="1" applyNumberFormat="1" applyFont="1"/>
    <xf numFmtId="43" fontId="4" fillId="0" borderId="3" xfId="2" applyNumberFormat="1" applyFont="1" applyBorder="1"/>
    <xf numFmtId="165" fontId="4" fillId="0" borderId="0" xfId="1" quotePrefix="1" applyNumberFormat="1" applyFont="1" applyAlignment="1">
      <alignment horizontal="center"/>
    </xf>
    <xf numFmtId="0" fontId="4" fillId="0" borderId="0" xfId="1" quotePrefix="1" applyFont="1" applyAlignment="1">
      <alignment horizontal="left"/>
    </xf>
    <xf numFmtId="39" fontId="4" fillId="21" borderId="0" xfId="2" applyNumberFormat="1" applyFont="1" applyFill="1" applyAlignment="1">
      <alignment horizontal="right" wrapText="1"/>
    </xf>
    <xf numFmtId="39" fontId="4" fillId="53" borderId="0" xfId="3" applyNumberFormat="1" applyFont="1" applyFill="1" applyBorder="1" applyAlignment="1">
      <alignment horizontal="right"/>
    </xf>
    <xf numFmtId="168" fontId="50" fillId="0" borderId="0" xfId="0" applyNumberFormat="1" applyFont="1"/>
    <xf numFmtId="168" fontId="51" fillId="0" borderId="0" xfId="0" applyNumberFormat="1" applyFont="1" applyAlignment="1">
      <alignment horizontal="right"/>
    </xf>
    <xf numFmtId="43" fontId="4" fillId="0" borderId="0" xfId="1" applyNumberFormat="1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48" fillId="0" borderId="0" xfId="0" applyFont="1" applyAlignment="1">
      <alignment horizontal="center"/>
    </xf>
    <xf numFmtId="4" fontId="52" fillId="0" borderId="0" xfId="1" applyNumberFormat="1" applyFont="1" applyAlignment="1">
      <alignment wrapText="1"/>
    </xf>
    <xf numFmtId="164" fontId="53" fillId="0" borderId="1" xfId="1" applyNumberFormat="1" applyFont="1" applyBorder="1" applyAlignment="1">
      <alignment horizontal="left" wrapText="1"/>
    </xf>
    <xf numFmtId="43" fontId="54" fillId="0" borderId="1" xfId="2" applyNumberFormat="1" applyFont="1" applyBorder="1" applyAlignment="1">
      <alignment horizontal="left" wrapText="1"/>
    </xf>
    <xf numFmtId="43" fontId="53" fillId="0" borderId="1" xfId="1" applyNumberFormat="1" applyFont="1" applyBorder="1" applyAlignment="1">
      <alignment horizontal="center" wrapText="1"/>
    </xf>
    <xf numFmtId="44" fontId="54" fillId="0" borderId="1" xfId="2" applyFont="1" applyBorder="1" applyAlignment="1">
      <alignment horizontal="left" wrapText="1"/>
    </xf>
    <xf numFmtId="0" fontId="53" fillId="0" borderId="1" xfId="1" applyFont="1" applyBorder="1" applyAlignment="1">
      <alignment horizontal="left" wrapText="1"/>
    </xf>
    <xf numFmtId="0" fontId="56" fillId="0" borderId="0" xfId="0" applyFont="1"/>
    <xf numFmtId="43" fontId="56" fillId="0" borderId="0" xfId="0" applyNumberFormat="1" applyFont="1"/>
    <xf numFmtId="44" fontId="57" fillId="0" borderId="0" xfId="2" applyFont="1" applyAlignment="1">
      <alignment vertical="center" wrapText="1"/>
    </xf>
    <xf numFmtId="164" fontId="53" fillId="0" borderId="0" xfId="1" applyNumberFormat="1" applyFont="1" applyAlignment="1">
      <alignment horizontal="left"/>
    </xf>
    <xf numFmtId="164" fontId="53" fillId="0" borderId="0" xfId="1" applyNumberFormat="1" applyFont="1" applyAlignment="1">
      <alignment horizontal="center"/>
    </xf>
    <xf numFmtId="44" fontId="57" fillId="0" borderId="0" xfId="2" applyFont="1" applyAlignment="1">
      <alignment horizontal="left" wrapText="1"/>
    </xf>
    <xf numFmtId="165" fontId="55" fillId="0" borderId="0" xfId="1" applyNumberFormat="1" applyFont="1" applyAlignment="1">
      <alignment horizontal="center"/>
    </xf>
    <xf numFmtId="164" fontId="57" fillId="0" borderId="0" xfId="1" applyNumberFormat="1" applyFont="1" applyAlignment="1">
      <alignment horizontal="center"/>
    </xf>
    <xf numFmtId="164" fontId="55" fillId="0" borderId="0" xfId="1" applyNumberFormat="1" applyFont="1"/>
    <xf numFmtId="164" fontId="55" fillId="0" borderId="0" xfId="1" applyNumberFormat="1" applyFont="1" applyAlignment="1">
      <alignment horizontal="left" wrapText="1"/>
    </xf>
    <xf numFmtId="44" fontId="55" fillId="0" borderId="0" xfId="2" applyFont="1" applyAlignment="1">
      <alignment vertical="center" wrapText="1"/>
    </xf>
    <xf numFmtId="7" fontId="55" fillId="0" borderId="0" xfId="1" quotePrefix="1" applyNumberFormat="1" applyFont="1" applyAlignment="1">
      <alignment horizontal="left"/>
    </xf>
    <xf numFmtId="7" fontId="55" fillId="0" borderId="0" xfId="1" applyNumberFormat="1" applyFont="1" applyAlignment="1">
      <alignment horizontal="left"/>
    </xf>
    <xf numFmtId="164" fontId="57" fillId="0" borderId="0" xfId="1" quotePrefix="1" applyNumberFormat="1" applyFont="1" applyAlignment="1">
      <alignment horizontal="center"/>
    </xf>
    <xf numFmtId="44" fontId="55" fillId="0" borderId="0" xfId="1" applyNumberFormat="1" applyFont="1"/>
    <xf numFmtId="44" fontId="55" fillId="21" borderId="0" xfId="2" applyFont="1" applyFill="1" applyAlignment="1">
      <alignment vertical="center" wrapText="1"/>
    </xf>
    <xf numFmtId="7" fontId="55" fillId="21" borderId="0" xfId="1" applyNumberFormat="1" applyFont="1" applyFill="1" applyAlignment="1">
      <alignment horizontal="left"/>
    </xf>
    <xf numFmtId="164" fontId="55" fillId="0" borderId="0" xfId="1" applyNumberFormat="1" applyFont="1" applyAlignment="1">
      <alignment horizontal="center"/>
    </xf>
    <xf numFmtId="43" fontId="55" fillId="0" borderId="2" xfId="2" applyNumberFormat="1" applyFont="1" applyBorder="1" applyAlignment="1">
      <alignment horizontal="center" wrapText="1"/>
    </xf>
    <xf numFmtId="164" fontId="53" fillId="0" borderId="0" xfId="1" applyNumberFormat="1" applyFont="1"/>
    <xf numFmtId="43" fontId="55" fillId="0" borderId="0" xfId="2" applyNumberFormat="1" applyFont="1"/>
    <xf numFmtId="44" fontId="55" fillId="0" borderId="0" xfId="2" applyFont="1" applyAlignment="1">
      <alignment wrapText="1"/>
    </xf>
    <xf numFmtId="0" fontId="55" fillId="0" borderId="0" xfId="1" applyFont="1" applyAlignment="1">
      <alignment horizontal="left"/>
    </xf>
    <xf numFmtId="0" fontId="55" fillId="0" borderId="0" xfId="1" applyFont="1"/>
    <xf numFmtId="165" fontId="55" fillId="0" borderId="0" xfId="1" quotePrefix="1" applyNumberFormat="1" applyFont="1" applyAlignment="1">
      <alignment horizontal="center"/>
    </xf>
    <xf numFmtId="44" fontId="55" fillId="0" borderId="0" xfId="2" applyFont="1" applyAlignment="1">
      <alignment horizontal="left" wrapText="1"/>
    </xf>
    <xf numFmtId="0" fontId="55" fillId="0" borderId="0" xfId="1" quotePrefix="1" applyFont="1" applyAlignment="1">
      <alignment horizontal="left"/>
    </xf>
    <xf numFmtId="43" fontId="55" fillId="0" borderId="2" xfId="1" applyNumberFormat="1" applyFont="1" applyBorder="1" applyAlignment="1">
      <alignment horizontal="right"/>
    </xf>
    <xf numFmtId="44" fontId="55" fillId="0" borderId="0" xfId="17" applyFont="1" applyAlignment="1">
      <alignment horizontal="left" wrapText="1"/>
    </xf>
    <xf numFmtId="43" fontId="54" fillId="0" borderId="0" xfId="2" applyNumberFormat="1" applyFont="1" applyAlignment="1">
      <alignment horizontal="center"/>
    </xf>
    <xf numFmtId="164" fontId="55" fillId="0" borderId="0" xfId="1" applyNumberFormat="1" applyFont="1" applyAlignment="1">
      <alignment horizontal="left"/>
    </xf>
    <xf numFmtId="43" fontId="55" fillId="0" borderId="2" xfId="2" applyNumberFormat="1" applyFont="1" applyBorder="1"/>
    <xf numFmtId="164" fontId="57" fillId="0" borderId="0" xfId="1" applyNumberFormat="1" applyFont="1" applyAlignment="1">
      <alignment horizontal="right" wrapText="1"/>
    </xf>
    <xf numFmtId="43" fontId="57" fillId="2" borderId="3" xfId="2" applyNumberFormat="1" applyFont="1" applyFill="1" applyBorder="1"/>
    <xf numFmtId="165" fontId="55" fillId="21" borderId="0" xfId="1" applyNumberFormat="1" applyFont="1" applyFill="1" applyAlignment="1">
      <alignment horizontal="center"/>
    </xf>
    <xf numFmtId="164" fontId="55" fillId="21" borderId="0" xfId="1" applyNumberFormat="1" applyFont="1" applyFill="1" applyAlignment="1">
      <alignment horizontal="center"/>
    </xf>
    <xf numFmtId="164" fontId="55" fillId="21" borderId="0" xfId="1" applyNumberFormat="1" applyFont="1" applyFill="1" applyAlignment="1">
      <alignment horizontal="left"/>
    </xf>
    <xf numFmtId="164" fontId="55" fillId="21" borderId="0" xfId="1" applyNumberFormat="1" applyFont="1" applyFill="1" applyAlignment="1">
      <alignment horizontal="left" wrapText="1"/>
    </xf>
    <xf numFmtId="39" fontId="55" fillId="21" borderId="0" xfId="2" applyNumberFormat="1" applyFont="1" applyFill="1" applyAlignment="1">
      <alignment horizontal="right" wrapText="1"/>
    </xf>
    <xf numFmtId="165" fontId="55" fillId="53" borderId="0" xfId="1" applyNumberFormat="1" applyFont="1" applyFill="1" applyAlignment="1">
      <alignment horizontal="center"/>
    </xf>
    <xf numFmtId="164" fontId="55" fillId="53" borderId="0" xfId="1" applyNumberFormat="1" applyFont="1" applyFill="1" applyAlignment="1">
      <alignment horizontal="center"/>
    </xf>
    <xf numFmtId="164" fontId="55" fillId="53" borderId="0" xfId="1" applyNumberFormat="1" applyFont="1" applyFill="1" applyAlignment="1">
      <alignment horizontal="left"/>
    </xf>
    <xf numFmtId="164" fontId="55" fillId="53" borderId="0" xfId="1" applyNumberFormat="1" applyFont="1" applyFill="1" applyAlignment="1">
      <alignment horizontal="left" wrapText="1"/>
    </xf>
    <xf numFmtId="39" fontId="55" fillId="53" borderId="0" xfId="3" applyNumberFormat="1" applyFont="1" applyFill="1" applyBorder="1" applyAlignment="1">
      <alignment horizontal="right"/>
    </xf>
    <xf numFmtId="43" fontId="55" fillId="0" borderId="0" xfId="3" applyFont="1" applyFill="1" applyBorder="1" applyAlignment="1">
      <alignment horizontal="center"/>
    </xf>
    <xf numFmtId="43" fontId="55" fillId="0" borderId="0" xfId="2" applyNumberFormat="1" applyFont="1" applyBorder="1"/>
    <xf numFmtId="43" fontId="53" fillId="0" borderId="0" xfId="1" applyNumberFormat="1" applyFont="1" applyAlignment="1">
      <alignment horizontal="center"/>
    </xf>
    <xf numFmtId="164" fontId="55" fillId="0" borderId="0" xfId="1" quotePrefix="1" applyNumberFormat="1" applyFont="1" applyAlignment="1">
      <alignment horizontal="center"/>
    </xf>
    <xf numFmtId="43" fontId="55" fillId="0" borderId="0" xfId="1" applyNumberFormat="1" applyFont="1" applyAlignment="1">
      <alignment horizontal="center"/>
    </xf>
    <xf numFmtId="43" fontId="55" fillId="0" borderId="0" xfId="2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1" applyFont="1" applyAlignment="1">
      <alignment horizontal="left" wrapText="1"/>
    </xf>
    <xf numFmtId="43" fontId="55" fillId="0" borderId="2" xfId="2" applyNumberFormat="1" applyFont="1" applyFill="1" applyBorder="1"/>
    <xf numFmtId="164" fontId="57" fillId="0" borderId="0" xfId="1" applyNumberFormat="1" applyFont="1" applyAlignment="1">
      <alignment horizontal="left" wrapText="1"/>
    </xf>
    <xf numFmtId="43" fontId="55" fillId="0" borderId="0" xfId="2" applyNumberFormat="1" applyFont="1" applyFill="1" applyBorder="1"/>
    <xf numFmtId="44" fontId="57" fillId="3" borderId="0" xfId="2" applyFont="1" applyFill="1" applyAlignment="1">
      <alignment horizontal="left" wrapText="1"/>
    </xf>
    <xf numFmtId="43" fontId="57" fillId="3" borderId="3" xfId="2" applyNumberFormat="1" applyFont="1" applyFill="1" applyBorder="1"/>
    <xf numFmtId="164" fontId="57" fillId="3" borderId="0" xfId="1" applyNumberFormat="1" applyFont="1" applyFill="1" applyAlignment="1">
      <alignment horizontal="left" wrapText="1"/>
    </xf>
    <xf numFmtId="43" fontId="58" fillId="0" borderId="0" xfId="1" applyNumberFormat="1" applyFont="1"/>
    <xf numFmtId="4" fontId="59" fillId="0" borderId="0" xfId="1" applyNumberFormat="1" applyFont="1" applyAlignment="1">
      <alignment wrapText="1"/>
    </xf>
    <xf numFmtId="44" fontId="57" fillId="0" borderId="0" xfId="2" applyFont="1" applyAlignment="1">
      <alignment horizontal="center" wrapText="1"/>
    </xf>
    <xf numFmtId="0" fontId="57" fillId="0" borderId="0" xfId="1" applyFont="1" applyAlignment="1">
      <alignment horizontal="center" wrapText="1"/>
    </xf>
    <xf numFmtId="43" fontId="55" fillId="0" borderId="3" xfId="2" applyNumberFormat="1" applyFont="1" applyBorder="1"/>
    <xf numFmtId="10" fontId="55" fillId="0" borderId="0" xfId="2" applyNumberFormat="1" applyFont="1"/>
    <xf numFmtId="165" fontId="55" fillId="54" borderId="0" xfId="1" applyNumberFormat="1" applyFont="1" applyFill="1" applyAlignment="1">
      <alignment horizontal="center"/>
    </xf>
    <xf numFmtId="43" fontId="56" fillId="0" borderId="0" xfId="180" applyFont="1" applyFill="1"/>
    <xf numFmtId="43" fontId="55" fillId="0" borderId="0" xfId="2" applyNumberFormat="1" applyFont="1" applyFill="1"/>
    <xf numFmtId="40" fontId="62" fillId="0" borderId="0" xfId="4" applyNumberFormat="1" applyFont="1" applyFill="1" applyBorder="1" applyAlignment="1"/>
    <xf numFmtId="39" fontId="56" fillId="0" borderId="0" xfId="17" applyNumberFormat="1" applyFont="1"/>
    <xf numFmtId="0" fontId="56" fillId="0" borderId="0" xfId="0" quotePrefix="1" applyFont="1" applyAlignment="1">
      <alignment horizontal="right"/>
    </xf>
    <xf numFmtId="0" fontId="56" fillId="0" borderId="0" xfId="0" applyFont="1" applyAlignment="1">
      <alignment wrapText="1"/>
    </xf>
    <xf numFmtId="0" fontId="57" fillId="0" borderId="1" xfId="1" applyFont="1" applyBorder="1" applyAlignment="1">
      <alignment horizontal="left" wrapText="1"/>
    </xf>
  </cellXfs>
  <cellStyles count="181">
    <cellStyle name="20% - Accent1" xfId="154" builtinId="30" customBuiltin="1"/>
    <cellStyle name="20% - Accent1 2" xfId="18" xr:uid="{00000000-0005-0000-0000-000001000000}"/>
    <cellStyle name="20% - Accent2" xfId="158" builtinId="34" customBuiltin="1"/>
    <cellStyle name="20% - Accent2 2" xfId="19" xr:uid="{00000000-0005-0000-0000-000003000000}"/>
    <cellStyle name="20% - Accent3" xfId="162" builtinId="38" customBuiltin="1"/>
    <cellStyle name="20% - Accent3 2" xfId="20" xr:uid="{00000000-0005-0000-0000-000005000000}"/>
    <cellStyle name="20% - Accent4" xfId="166" builtinId="42" customBuiltin="1"/>
    <cellStyle name="20% - Accent4 2" xfId="21" xr:uid="{00000000-0005-0000-0000-000007000000}"/>
    <cellStyle name="20% - Accent5" xfId="170" builtinId="46" customBuiltin="1"/>
    <cellStyle name="20% - Accent5 2" xfId="22" xr:uid="{00000000-0005-0000-0000-000009000000}"/>
    <cellStyle name="20% - Accent6" xfId="174" builtinId="50" customBuiltin="1"/>
    <cellStyle name="20% - Accent6 2" xfId="23" xr:uid="{00000000-0005-0000-0000-00000B000000}"/>
    <cellStyle name="40% - Accent1" xfId="155" builtinId="31" customBuiltin="1"/>
    <cellStyle name="40% - Accent1 2" xfId="24" xr:uid="{00000000-0005-0000-0000-00000D000000}"/>
    <cellStyle name="40% - Accent2" xfId="159" builtinId="35" customBuiltin="1"/>
    <cellStyle name="40% - Accent2 2" xfId="25" xr:uid="{00000000-0005-0000-0000-00000F000000}"/>
    <cellStyle name="40% - Accent3" xfId="163" builtinId="39" customBuiltin="1"/>
    <cellStyle name="40% - Accent3 2" xfId="26" xr:uid="{00000000-0005-0000-0000-000011000000}"/>
    <cellStyle name="40% - Accent4" xfId="167" builtinId="43" customBuiltin="1"/>
    <cellStyle name="40% - Accent4 2" xfId="27" xr:uid="{00000000-0005-0000-0000-000013000000}"/>
    <cellStyle name="40% - Accent5" xfId="171" builtinId="47" customBuiltin="1"/>
    <cellStyle name="40% - Accent5 2" xfId="28" xr:uid="{00000000-0005-0000-0000-000015000000}"/>
    <cellStyle name="40% - Accent6" xfId="175" builtinId="51" customBuiltin="1"/>
    <cellStyle name="40% - Accent6 2" xfId="29" xr:uid="{00000000-0005-0000-0000-000017000000}"/>
    <cellStyle name="60% - Accent1" xfId="156" builtinId="32" customBuiltin="1"/>
    <cellStyle name="60% - Accent1 2" xfId="30" xr:uid="{00000000-0005-0000-0000-000019000000}"/>
    <cellStyle name="60% - Accent2" xfId="160" builtinId="36" customBuiltin="1"/>
    <cellStyle name="60% - Accent2 2" xfId="31" xr:uid="{00000000-0005-0000-0000-00001B000000}"/>
    <cellStyle name="60% - Accent3" xfId="164" builtinId="40" customBuiltin="1"/>
    <cellStyle name="60% - Accent3 2" xfId="32" xr:uid="{00000000-0005-0000-0000-00001D000000}"/>
    <cellStyle name="60% - Accent4" xfId="168" builtinId="44" customBuiltin="1"/>
    <cellStyle name="60% - Accent4 2" xfId="33" xr:uid="{00000000-0005-0000-0000-00001F000000}"/>
    <cellStyle name="60% - Accent5" xfId="172" builtinId="48" customBuiltin="1"/>
    <cellStyle name="60% - Accent5 2" xfId="34" xr:uid="{00000000-0005-0000-0000-000021000000}"/>
    <cellStyle name="60% - Accent6" xfId="176" builtinId="52" customBuiltin="1"/>
    <cellStyle name="60% - Accent6 2" xfId="35" xr:uid="{00000000-0005-0000-0000-000023000000}"/>
    <cellStyle name="Accent1" xfId="153" builtinId="29" customBuiltin="1"/>
    <cellStyle name="Accent1 2" xfId="36" xr:uid="{00000000-0005-0000-0000-000025000000}"/>
    <cellStyle name="Accent2" xfId="157" builtinId="33" customBuiltin="1"/>
    <cellStyle name="Accent2 2" xfId="37" xr:uid="{00000000-0005-0000-0000-000027000000}"/>
    <cellStyle name="Accent3" xfId="161" builtinId="37" customBuiltin="1"/>
    <cellStyle name="Accent3 2" xfId="38" xr:uid="{00000000-0005-0000-0000-000029000000}"/>
    <cellStyle name="Accent4" xfId="165" builtinId="41" customBuiltin="1"/>
    <cellStyle name="Accent4 2" xfId="39" xr:uid="{00000000-0005-0000-0000-00002B000000}"/>
    <cellStyle name="Accent5" xfId="169" builtinId="45" customBuiltin="1"/>
    <cellStyle name="Accent5 2" xfId="40" xr:uid="{00000000-0005-0000-0000-00002D000000}"/>
    <cellStyle name="Accent6" xfId="173" builtinId="49" customBuiltin="1"/>
    <cellStyle name="Accent6 2" xfId="41" xr:uid="{00000000-0005-0000-0000-00002F000000}"/>
    <cellStyle name="Bad" xfId="143" builtinId="27" customBuiltin="1"/>
    <cellStyle name="Bad 2" xfId="42" xr:uid="{00000000-0005-0000-0000-000031000000}"/>
    <cellStyle name="Calculation" xfId="147" builtinId="22" customBuiltin="1"/>
    <cellStyle name="Calculation 2" xfId="43" xr:uid="{00000000-0005-0000-0000-000033000000}"/>
    <cellStyle name="Check Cell" xfId="149" builtinId="23" customBuiltin="1"/>
    <cellStyle name="Check Cell 2" xfId="44" xr:uid="{00000000-0005-0000-0000-000035000000}"/>
    <cellStyle name="Comma" xfId="180" builtinId="3"/>
    <cellStyle name="Comma 2" xfId="3" xr:uid="{00000000-0005-0000-0000-000037000000}"/>
    <cellStyle name="Comma 2 2" xfId="45" xr:uid="{00000000-0005-0000-0000-000038000000}"/>
    <cellStyle name="Comma 2 3" xfId="46" xr:uid="{00000000-0005-0000-0000-000039000000}"/>
    <cellStyle name="Comma 3" xfId="47" xr:uid="{00000000-0005-0000-0000-00003A000000}"/>
    <cellStyle name="Comma 4" xfId="48" xr:uid="{00000000-0005-0000-0000-00003B000000}"/>
    <cellStyle name="Comma 4 2" xfId="49" xr:uid="{00000000-0005-0000-0000-00003C000000}"/>
    <cellStyle name="Comma 4 3" xfId="50" xr:uid="{00000000-0005-0000-0000-00003D000000}"/>
    <cellStyle name="Comma 4 4" xfId="51" xr:uid="{00000000-0005-0000-0000-00003E000000}"/>
    <cellStyle name="Comma 4 5" xfId="114" xr:uid="{00000000-0005-0000-0000-00003F000000}"/>
    <cellStyle name="Comma 4 5 2" xfId="124" xr:uid="{00000000-0005-0000-0000-000040000000}"/>
    <cellStyle name="Comma 4 6" xfId="119" xr:uid="{00000000-0005-0000-0000-000041000000}"/>
    <cellStyle name="Comma 4 7" xfId="130" xr:uid="{00000000-0005-0000-0000-000042000000}"/>
    <cellStyle name="Comma 5" xfId="52" xr:uid="{00000000-0005-0000-0000-000043000000}"/>
    <cellStyle name="Comma 5 2" xfId="118" xr:uid="{00000000-0005-0000-0000-000044000000}"/>
    <cellStyle name="Currency" xfId="17" builtinId="4"/>
    <cellStyle name="Currency 10" xfId="107" xr:uid="{00000000-0005-0000-0000-000046000000}"/>
    <cellStyle name="Currency 10 2" xfId="179" xr:uid="{00000000-0005-0000-0000-000047000000}"/>
    <cellStyle name="Currency 2" xfId="4" xr:uid="{00000000-0005-0000-0000-000048000000}"/>
    <cellStyle name="Currency 2 2" xfId="2" xr:uid="{00000000-0005-0000-0000-000049000000}"/>
    <cellStyle name="Currency 2 2 2" xfId="55" xr:uid="{00000000-0005-0000-0000-00004A000000}"/>
    <cellStyle name="Currency 2 3" xfId="56" xr:uid="{00000000-0005-0000-0000-00004B000000}"/>
    <cellStyle name="Currency 2 4" xfId="57" xr:uid="{00000000-0005-0000-0000-00004C000000}"/>
    <cellStyle name="Currency 2 5" xfId="58" xr:uid="{00000000-0005-0000-0000-00004D000000}"/>
    <cellStyle name="Currency 2 6" xfId="54" xr:uid="{00000000-0005-0000-0000-00004E000000}"/>
    <cellStyle name="Currency 3" xfId="5" xr:uid="{00000000-0005-0000-0000-00004F000000}"/>
    <cellStyle name="Currency 3 2" xfId="6" xr:uid="{00000000-0005-0000-0000-000050000000}"/>
    <cellStyle name="Currency 3 3" xfId="59" xr:uid="{00000000-0005-0000-0000-000051000000}"/>
    <cellStyle name="Currency 4" xfId="7" xr:uid="{00000000-0005-0000-0000-000052000000}"/>
    <cellStyle name="Currency 4 2" xfId="61" xr:uid="{00000000-0005-0000-0000-000053000000}"/>
    <cellStyle name="Currency 4 2 2" xfId="116" xr:uid="{00000000-0005-0000-0000-000054000000}"/>
    <cellStyle name="Currency 4 2 2 2" xfId="126" xr:uid="{00000000-0005-0000-0000-000055000000}"/>
    <cellStyle name="Currency 4 2 3" xfId="121" xr:uid="{00000000-0005-0000-0000-000056000000}"/>
    <cellStyle name="Currency 4 2 4" xfId="132" xr:uid="{00000000-0005-0000-0000-000057000000}"/>
    <cellStyle name="Currency 4 3" xfId="62" xr:uid="{00000000-0005-0000-0000-000058000000}"/>
    <cellStyle name="Currency 4 4" xfId="63" xr:uid="{00000000-0005-0000-0000-000059000000}"/>
    <cellStyle name="Currency 4 4 2" xfId="123" xr:uid="{00000000-0005-0000-0000-00005A000000}"/>
    <cellStyle name="Currency 4 4 3" xfId="113" xr:uid="{00000000-0005-0000-0000-00005B000000}"/>
    <cellStyle name="Currency 4 5" xfId="60" xr:uid="{00000000-0005-0000-0000-00005C000000}"/>
    <cellStyle name="Currency 4 5 2" xfId="131" xr:uid="{00000000-0005-0000-0000-00005D000000}"/>
    <cellStyle name="Currency 5" xfId="8" xr:uid="{00000000-0005-0000-0000-00005E000000}"/>
    <cellStyle name="Currency 5 2" xfId="65" xr:uid="{00000000-0005-0000-0000-00005F000000}"/>
    <cellStyle name="Currency 5 3" xfId="64" xr:uid="{00000000-0005-0000-0000-000060000000}"/>
    <cellStyle name="Currency 6" xfId="66" xr:uid="{00000000-0005-0000-0000-000061000000}"/>
    <cellStyle name="Currency 7" xfId="53" xr:uid="{00000000-0005-0000-0000-000062000000}"/>
    <cellStyle name="Currency 8" xfId="105" xr:uid="{00000000-0005-0000-0000-000063000000}"/>
    <cellStyle name="Currency 8 2" xfId="109" xr:uid="{00000000-0005-0000-0000-000064000000}"/>
    <cellStyle name="Currency 9" xfId="129" xr:uid="{00000000-0005-0000-0000-000065000000}"/>
    <cellStyle name="Explanatory Text" xfId="151" builtinId="53" customBuiltin="1"/>
    <cellStyle name="Explanatory Text 2" xfId="67" xr:uid="{00000000-0005-0000-0000-000067000000}"/>
    <cellStyle name="Good" xfId="142" builtinId="26" customBuiltin="1"/>
    <cellStyle name="Good 2" xfId="68" xr:uid="{00000000-0005-0000-0000-000069000000}"/>
    <cellStyle name="Heading 1" xfId="138" builtinId="16" customBuiltin="1"/>
    <cellStyle name="Heading 1 2" xfId="69" xr:uid="{00000000-0005-0000-0000-00006B000000}"/>
    <cellStyle name="Heading 2" xfId="139" builtinId="17" customBuiltin="1"/>
    <cellStyle name="Heading 2 2" xfId="70" xr:uid="{00000000-0005-0000-0000-00006D000000}"/>
    <cellStyle name="Heading 3" xfId="140" builtinId="18" customBuiltin="1"/>
    <cellStyle name="Heading 3 2" xfId="71" xr:uid="{00000000-0005-0000-0000-00006F000000}"/>
    <cellStyle name="Heading 4" xfId="141" builtinId="19" customBuiltin="1"/>
    <cellStyle name="Heading 4 2" xfId="72" xr:uid="{00000000-0005-0000-0000-000071000000}"/>
    <cellStyle name="Hyperlink 2" xfId="73" xr:uid="{00000000-0005-0000-0000-000072000000}"/>
    <cellStyle name="Input" xfId="145" builtinId="20" customBuiltin="1"/>
    <cellStyle name="Input 2" xfId="74" xr:uid="{00000000-0005-0000-0000-000074000000}"/>
    <cellStyle name="Linked Cell" xfId="148" builtinId="24" customBuiltin="1"/>
    <cellStyle name="Linked Cell 2" xfId="75" xr:uid="{00000000-0005-0000-0000-000076000000}"/>
    <cellStyle name="Neutral" xfId="144" builtinId="28" customBuiltin="1"/>
    <cellStyle name="Neutral 2" xfId="76" xr:uid="{00000000-0005-0000-0000-000078000000}"/>
    <cellStyle name="Normal" xfId="0" builtinId="0"/>
    <cellStyle name="Normal 2" xfId="9" xr:uid="{00000000-0005-0000-0000-00007A000000}"/>
    <cellStyle name="Normal 2 2" xfId="1" xr:uid="{00000000-0005-0000-0000-00007B000000}"/>
    <cellStyle name="Normal 2 2 2" xfId="77" xr:uid="{00000000-0005-0000-0000-00007C000000}"/>
    <cellStyle name="Normal 2 3" xfId="78" xr:uid="{00000000-0005-0000-0000-00007D000000}"/>
    <cellStyle name="Normal 2 4" xfId="79" xr:uid="{00000000-0005-0000-0000-00007E000000}"/>
    <cellStyle name="Normal 3" xfId="10" xr:uid="{00000000-0005-0000-0000-00007F000000}"/>
    <cellStyle name="Normal 3 2" xfId="11" xr:uid="{00000000-0005-0000-0000-000080000000}"/>
    <cellStyle name="Normal 3 2 2" xfId="12" xr:uid="{00000000-0005-0000-0000-000081000000}"/>
    <cellStyle name="Normal 3 2 2 2" xfId="125" xr:uid="{00000000-0005-0000-0000-000082000000}"/>
    <cellStyle name="Normal 3 2 2 3" xfId="115" xr:uid="{00000000-0005-0000-0000-000083000000}"/>
    <cellStyle name="Normal 3 2 3" xfId="82" xr:uid="{00000000-0005-0000-0000-000084000000}"/>
    <cellStyle name="Normal 3 2 3 2" xfId="120" xr:uid="{00000000-0005-0000-0000-000085000000}"/>
    <cellStyle name="Normal 3 2 4" xfId="81" xr:uid="{00000000-0005-0000-0000-000086000000}"/>
    <cellStyle name="Normal 3 3" xfId="13" xr:uid="{00000000-0005-0000-0000-000087000000}"/>
    <cellStyle name="Normal 3 3 2" xfId="83" xr:uid="{00000000-0005-0000-0000-000088000000}"/>
    <cellStyle name="Normal 3 4" xfId="84" xr:uid="{00000000-0005-0000-0000-000089000000}"/>
    <cellStyle name="Normal 3 4 2" xfId="122" xr:uid="{00000000-0005-0000-0000-00008A000000}"/>
    <cellStyle name="Normal 3 4 3" xfId="112" xr:uid="{00000000-0005-0000-0000-00008B000000}"/>
    <cellStyle name="Normal 3 5" xfId="80" xr:uid="{00000000-0005-0000-0000-00008C000000}"/>
    <cellStyle name="Normal 3 5 2" xfId="133" xr:uid="{00000000-0005-0000-0000-00008D000000}"/>
    <cellStyle name="Normal 4" xfId="14" xr:uid="{00000000-0005-0000-0000-00008E000000}"/>
    <cellStyle name="Normal 4 2" xfId="86" xr:uid="{00000000-0005-0000-0000-00008F000000}"/>
    <cellStyle name="Normal 4 3" xfId="87" xr:uid="{00000000-0005-0000-0000-000090000000}"/>
    <cellStyle name="Normal 4 3 2" xfId="117" xr:uid="{00000000-0005-0000-0000-000091000000}"/>
    <cellStyle name="Normal 4 3 3" xfId="134" xr:uid="{00000000-0005-0000-0000-000092000000}"/>
    <cellStyle name="Normal 4 4" xfId="85" xr:uid="{00000000-0005-0000-0000-000093000000}"/>
    <cellStyle name="Normal 4 5" xfId="128" xr:uid="{00000000-0005-0000-0000-000094000000}"/>
    <cellStyle name="Normal 5" xfId="88" xr:uid="{00000000-0005-0000-0000-000095000000}"/>
    <cellStyle name="Normal 6" xfId="89" xr:uid="{00000000-0005-0000-0000-000096000000}"/>
    <cellStyle name="Normal 6 2" xfId="110" xr:uid="{00000000-0005-0000-0000-000097000000}"/>
    <cellStyle name="Normal 6 3" xfId="135" xr:uid="{00000000-0005-0000-0000-000098000000}"/>
    <cellStyle name="Normal 7" xfId="104" xr:uid="{00000000-0005-0000-0000-000099000000}"/>
    <cellStyle name="Normal 7 2" xfId="108" xr:uid="{00000000-0005-0000-0000-00009A000000}"/>
    <cellStyle name="Normal 8" xfId="127" xr:uid="{00000000-0005-0000-0000-00009B000000}"/>
    <cellStyle name="Normal 9" xfId="106" xr:uid="{00000000-0005-0000-0000-00009C000000}"/>
    <cellStyle name="Normal 9 2" xfId="178" xr:uid="{00000000-0005-0000-0000-00009D000000}"/>
    <cellStyle name="Note 2" xfId="90" xr:uid="{00000000-0005-0000-0000-00009E000000}"/>
    <cellStyle name="Note 2 2" xfId="177" xr:uid="{00000000-0005-0000-0000-00009F000000}"/>
    <cellStyle name="Output" xfId="146" builtinId="21" customBuiltin="1"/>
    <cellStyle name="Output 2" xfId="91" xr:uid="{00000000-0005-0000-0000-0000A1000000}"/>
    <cellStyle name="Percent 2" xfId="15" xr:uid="{00000000-0005-0000-0000-0000A3000000}"/>
    <cellStyle name="Percent 2 2" xfId="16" xr:uid="{00000000-0005-0000-0000-0000A4000000}"/>
    <cellStyle name="Percent 2 3" xfId="92" xr:uid="{00000000-0005-0000-0000-0000A5000000}"/>
    <cellStyle name="Percent 3" xfId="93" xr:uid="{00000000-0005-0000-0000-0000A6000000}"/>
    <cellStyle name="Percent 4" xfId="111" xr:uid="{00000000-0005-0000-0000-0000A7000000}"/>
    <cellStyle name="Percent 5" xfId="136" xr:uid="{00000000-0005-0000-0000-0000A8000000}"/>
    <cellStyle name="PSChar" xfId="94" xr:uid="{00000000-0005-0000-0000-0000A9000000}"/>
    <cellStyle name="PSDate" xfId="95" xr:uid="{00000000-0005-0000-0000-0000AA000000}"/>
    <cellStyle name="PSDate 2" xfId="96" xr:uid="{00000000-0005-0000-0000-0000AB000000}"/>
    <cellStyle name="PSDec" xfId="97" xr:uid="{00000000-0005-0000-0000-0000AC000000}"/>
    <cellStyle name="PSHeading" xfId="98" xr:uid="{00000000-0005-0000-0000-0000AD000000}"/>
    <cellStyle name="PSInt" xfId="99" xr:uid="{00000000-0005-0000-0000-0000AE000000}"/>
    <cellStyle name="PSSpacer" xfId="100" xr:uid="{00000000-0005-0000-0000-0000AF000000}"/>
    <cellStyle name="Title" xfId="137" builtinId="15" customBuiltin="1"/>
    <cellStyle name="Title 2" xfId="101" xr:uid="{00000000-0005-0000-0000-0000B1000000}"/>
    <cellStyle name="Total" xfId="152" builtinId="25" customBuiltin="1"/>
    <cellStyle name="Total 2" xfId="102" xr:uid="{00000000-0005-0000-0000-0000B3000000}"/>
    <cellStyle name="Warning Text" xfId="150" builtinId="11" customBuiltin="1"/>
    <cellStyle name="Warning Text 2" xfId="103" xr:uid="{00000000-0005-0000-0000-0000B5000000}"/>
  </cellStyles>
  <dxfs count="0"/>
  <tableStyles count="0" defaultTableStyle="TableStyleMedium2" defaultPivotStyle="PivotStyleLight16"/>
  <colors>
    <mruColors>
      <color rgb="FFFFFFCC"/>
      <color rgb="FF66FF99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topLeftCell="D1" workbookViewId="0">
      <pane ySplit="1" topLeftCell="A2" activePane="bottomLeft" state="frozen"/>
      <selection pane="bottomLeft" activeCell="E62" sqref="E62"/>
    </sheetView>
  </sheetViews>
  <sheetFormatPr defaultColWidth="9.140625" defaultRowHeight="12.75" x14ac:dyDescent="0.2"/>
  <cols>
    <col min="1" max="1" width="11" style="78" customWidth="1"/>
    <col min="2" max="2" width="10.5703125" style="78" customWidth="1"/>
    <col min="3" max="3" width="13.140625" style="78" customWidth="1"/>
    <col min="4" max="4" width="27.5703125" style="78" customWidth="1"/>
    <col min="5" max="5" width="37.42578125" style="78" customWidth="1"/>
    <col min="6" max="6" width="17.85546875" style="79" customWidth="1"/>
    <col min="7" max="7" width="16" style="79" customWidth="1"/>
    <col min="8" max="8" width="59.140625" style="78" customWidth="1"/>
    <col min="9" max="9" width="32.5703125" style="78" customWidth="1"/>
    <col min="10" max="10" width="14.85546875" style="78" customWidth="1"/>
    <col min="11" max="11" width="12.7109375" style="78" customWidth="1"/>
    <col min="12" max="12" width="10" style="78" customWidth="1"/>
    <col min="13" max="16384" width="9.140625" style="78"/>
  </cols>
  <sheetData>
    <row r="1" spans="1:13" ht="40.5" x14ac:dyDescent="0.35">
      <c r="A1" s="73" t="s">
        <v>107</v>
      </c>
      <c r="B1" s="73" t="s">
        <v>62</v>
      </c>
      <c r="C1" s="73" t="s">
        <v>1</v>
      </c>
      <c r="D1" s="73" t="s">
        <v>2</v>
      </c>
      <c r="E1" s="73" t="s">
        <v>3</v>
      </c>
      <c r="F1" s="74" t="s">
        <v>4</v>
      </c>
      <c r="G1" s="75" t="s">
        <v>67</v>
      </c>
      <c r="H1" s="76" t="s">
        <v>5</v>
      </c>
      <c r="I1" s="77" t="s">
        <v>6</v>
      </c>
      <c r="J1" s="149" t="s">
        <v>109</v>
      </c>
      <c r="K1" s="148" t="s">
        <v>112</v>
      </c>
      <c r="L1" s="148" t="s">
        <v>110</v>
      </c>
      <c r="M1" s="148" t="s">
        <v>111</v>
      </c>
    </row>
    <row r="2" spans="1:13" x14ac:dyDescent="0.2">
      <c r="G2" s="79">
        <v>439936488.16000003</v>
      </c>
      <c r="H2" s="80"/>
      <c r="J2" s="146">
        <v>439934129.54000002</v>
      </c>
      <c r="K2" s="146">
        <f>G2-J2</f>
        <v>2358.6200000047684</v>
      </c>
      <c r="L2" s="146">
        <v>2358.63</v>
      </c>
      <c r="M2" s="78">
        <v>-0.01</v>
      </c>
    </row>
    <row r="3" spans="1:13" x14ac:dyDescent="0.2">
      <c r="A3" s="81" t="s">
        <v>54</v>
      </c>
      <c r="B3" s="81"/>
      <c r="C3" s="82"/>
      <c r="D3" s="82"/>
      <c r="E3" s="83"/>
    </row>
    <row r="4" spans="1:13" x14ac:dyDescent="0.2">
      <c r="A4" s="84" t="s">
        <v>10</v>
      </c>
      <c r="B4" s="84" t="s">
        <v>60</v>
      </c>
      <c r="C4" s="85">
        <v>250</v>
      </c>
      <c r="D4" s="86" t="s">
        <v>8</v>
      </c>
      <c r="E4" s="87" t="s">
        <v>9</v>
      </c>
      <c r="F4" s="143">
        <v>-101387765.97</v>
      </c>
      <c r="H4" s="88" t="s">
        <v>11</v>
      </c>
      <c r="I4" s="89" t="s">
        <v>55</v>
      </c>
    </row>
    <row r="5" spans="1:13" x14ac:dyDescent="0.2">
      <c r="A5" s="84" t="s">
        <v>10</v>
      </c>
      <c r="B5" s="84" t="s">
        <v>60</v>
      </c>
      <c r="C5" s="85">
        <v>260</v>
      </c>
      <c r="D5" s="86" t="s">
        <v>13</v>
      </c>
      <c r="E5" s="87" t="s">
        <v>15</v>
      </c>
      <c r="F5" s="143">
        <v>-14735472.199999999</v>
      </c>
      <c r="H5" s="88" t="s">
        <v>11</v>
      </c>
      <c r="I5" s="89" t="s">
        <v>55</v>
      </c>
    </row>
    <row r="6" spans="1:13" x14ac:dyDescent="0.2">
      <c r="A6" s="84" t="s">
        <v>10</v>
      </c>
      <c r="B6" s="84" t="s">
        <v>60</v>
      </c>
      <c r="C6" s="85">
        <v>252</v>
      </c>
      <c r="D6" s="86" t="s">
        <v>13</v>
      </c>
      <c r="E6" s="87" t="s">
        <v>14</v>
      </c>
      <c r="F6" s="143">
        <v>-4293925.04</v>
      </c>
      <c r="H6" s="88" t="s">
        <v>11</v>
      </c>
      <c r="I6" s="89" t="s">
        <v>58</v>
      </c>
    </row>
    <row r="7" spans="1:13" x14ac:dyDescent="0.2">
      <c r="A7" s="84" t="s">
        <v>10</v>
      </c>
      <c r="B7" s="84" t="s">
        <v>60</v>
      </c>
      <c r="C7" s="85">
        <v>262</v>
      </c>
      <c r="D7" s="86" t="s">
        <v>13</v>
      </c>
      <c r="E7" s="87" t="s">
        <v>16</v>
      </c>
      <c r="F7" s="143">
        <v>-1425911.49</v>
      </c>
      <c r="H7" s="88" t="s">
        <v>11</v>
      </c>
      <c r="I7" s="89" t="s">
        <v>55</v>
      </c>
    </row>
    <row r="8" spans="1:13" x14ac:dyDescent="0.2">
      <c r="A8" s="84" t="s">
        <v>10</v>
      </c>
      <c r="B8" s="84" t="s">
        <v>60</v>
      </c>
      <c r="C8" s="85">
        <v>286</v>
      </c>
      <c r="D8" s="86" t="s">
        <v>17</v>
      </c>
      <c r="E8" s="87" t="s">
        <v>18</v>
      </c>
      <c r="F8" s="143">
        <v>-56184951</v>
      </c>
      <c r="H8" s="88" t="s">
        <v>19</v>
      </c>
      <c r="I8" s="90" t="s">
        <v>100</v>
      </c>
    </row>
    <row r="9" spans="1:13" x14ac:dyDescent="0.2">
      <c r="A9" s="84" t="s">
        <v>10</v>
      </c>
      <c r="B9" s="84" t="s">
        <v>60</v>
      </c>
      <c r="C9" s="91" t="s">
        <v>48</v>
      </c>
      <c r="D9" s="86" t="s">
        <v>8</v>
      </c>
      <c r="E9" s="87" t="s">
        <v>49</v>
      </c>
      <c r="F9" s="143">
        <f>-5325807.82</f>
        <v>-5325807.82</v>
      </c>
      <c r="H9" s="88" t="s">
        <v>50</v>
      </c>
      <c r="I9" s="89" t="s">
        <v>55</v>
      </c>
      <c r="J9" s="92" t="s">
        <v>83</v>
      </c>
    </row>
    <row r="10" spans="1:13" ht="25.5" x14ac:dyDescent="0.2">
      <c r="A10" s="84" t="s">
        <v>10</v>
      </c>
      <c r="B10" s="84" t="s">
        <v>60</v>
      </c>
      <c r="C10" s="91" t="s">
        <v>48</v>
      </c>
      <c r="D10" s="86" t="s">
        <v>8</v>
      </c>
      <c r="E10" s="87" t="s">
        <v>56</v>
      </c>
      <c r="F10" s="79">
        <f>-(15310+3251)</f>
        <v>-18561</v>
      </c>
      <c r="H10" s="93" t="s">
        <v>80</v>
      </c>
      <c r="I10" s="94" t="s">
        <v>66</v>
      </c>
    </row>
    <row r="11" spans="1:13" x14ac:dyDescent="0.2">
      <c r="A11" s="142" t="s">
        <v>12</v>
      </c>
      <c r="B11" s="84" t="s">
        <v>61</v>
      </c>
      <c r="C11" s="91" t="s">
        <v>48</v>
      </c>
      <c r="D11" s="86" t="s">
        <v>8</v>
      </c>
      <c r="E11" s="87" t="s">
        <v>49</v>
      </c>
      <c r="F11" s="79">
        <f>-206911797</f>
        <v>-206911797</v>
      </c>
      <c r="H11" s="88" t="s">
        <v>57</v>
      </c>
      <c r="I11" s="90" t="s">
        <v>101</v>
      </c>
    </row>
    <row r="12" spans="1:13" x14ac:dyDescent="0.2">
      <c r="A12" s="84" t="s">
        <v>10</v>
      </c>
      <c r="B12" s="84" t="s">
        <v>60</v>
      </c>
      <c r="C12" s="91" t="s">
        <v>70</v>
      </c>
      <c r="D12" s="86" t="s">
        <v>17</v>
      </c>
      <c r="E12" s="87" t="s">
        <v>75</v>
      </c>
      <c r="F12" s="143">
        <v>-41542466</v>
      </c>
      <c r="H12" s="88" t="s">
        <v>73</v>
      </c>
      <c r="I12" s="89" t="s">
        <v>71</v>
      </c>
    </row>
    <row r="13" spans="1:13" x14ac:dyDescent="0.2">
      <c r="A13" s="84" t="s">
        <v>10</v>
      </c>
      <c r="B13" s="84" t="s">
        <v>60</v>
      </c>
      <c r="C13" s="91" t="s">
        <v>72</v>
      </c>
      <c r="D13" s="86" t="s">
        <v>17</v>
      </c>
      <c r="E13" s="87" t="s">
        <v>76</v>
      </c>
      <c r="F13" s="143">
        <v>-43947028.420000002</v>
      </c>
      <c r="H13" s="88" t="s">
        <v>74</v>
      </c>
      <c r="I13" s="89" t="s">
        <v>88</v>
      </c>
    </row>
    <row r="14" spans="1:13" x14ac:dyDescent="0.2">
      <c r="A14" s="84" t="s">
        <v>10</v>
      </c>
      <c r="B14" s="84" t="s">
        <v>60</v>
      </c>
      <c r="C14" s="91" t="s">
        <v>82</v>
      </c>
      <c r="D14" s="86" t="s">
        <v>17</v>
      </c>
      <c r="E14" s="87" t="s">
        <v>84</v>
      </c>
      <c r="F14" s="143">
        <v>-135400.9</v>
      </c>
      <c r="H14" s="88"/>
      <c r="I14" s="89"/>
    </row>
    <row r="15" spans="1:13" x14ac:dyDescent="0.2">
      <c r="A15" s="82"/>
      <c r="B15" s="82"/>
      <c r="C15" s="95"/>
      <c r="D15" s="86"/>
      <c r="E15" s="83"/>
      <c r="F15" s="96">
        <f>SUM(F2:F14)</f>
        <v>-475909086.83999997</v>
      </c>
      <c r="G15" s="96">
        <f>SUM(G2:G14)</f>
        <v>439936488.16000003</v>
      </c>
    </row>
    <row r="17" spans="1:10" x14ac:dyDescent="0.2">
      <c r="A17" s="97" t="s">
        <v>85</v>
      </c>
      <c r="B17" s="97"/>
      <c r="C17" s="81"/>
      <c r="D17" s="82"/>
      <c r="E17" s="87"/>
      <c r="F17" s="98"/>
      <c r="G17" s="98"/>
      <c r="H17" s="99"/>
      <c r="I17" s="100"/>
      <c r="J17" s="101"/>
    </row>
    <row r="18" spans="1:10" x14ac:dyDescent="0.2">
      <c r="A18" s="102" t="s">
        <v>86</v>
      </c>
      <c r="B18" s="84" t="s">
        <v>60</v>
      </c>
      <c r="C18" s="91" t="s">
        <v>87</v>
      </c>
      <c r="D18" s="86" t="s">
        <v>17</v>
      </c>
      <c r="E18" s="87" t="s">
        <v>76</v>
      </c>
      <c r="F18" s="98">
        <v>0</v>
      </c>
      <c r="G18" s="98">
        <v>3697000</v>
      </c>
      <c r="H18" s="103" t="s">
        <v>108</v>
      </c>
      <c r="I18" s="104" t="s">
        <v>94</v>
      </c>
      <c r="J18" s="92" t="s">
        <v>7</v>
      </c>
    </row>
    <row r="19" spans="1:10" x14ac:dyDescent="0.2">
      <c r="A19" s="102" t="s">
        <v>86</v>
      </c>
      <c r="B19" s="84" t="s">
        <v>60</v>
      </c>
      <c r="C19" s="91" t="s">
        <v>102</v>
      </c>
      <c r="D19" s="86" t="s">
        <v>17</v>
      </c>
      <c r="E19" s="87" t="s">
        <v>76</v>
      </c>
      <c r="F19" s="98"/>
      <c r="G19" s="98">
        <v>32250598.68</v>
      </c>
      <c r="H19" s="103" t="s">
        <v>108</v>
      </c>
      <c r="I19" s="104" t="s">
        <v>95</v>
      </c>
      <c r="J19" s="92"/>
    </row>
    <row r="20" spans="1:10" x14ac:dyDescent="0.2">
      <c r="A20" s="84"/>
      <c r="B20" s="84"/>
      <c r="C20" s="85"/>
      <c r="D20" s="95"/>
      <c r="E20" s="87"/>
      <c r="F20" s="105">
        <f>SUM(F18:F19)</f>
        <v>0</v>
      </c>
      <c r="G20" s="105">
        <f>SUM(G18:G19)</f>
        <v>35947598.68</v>
      </c>
      <c r="H20" s="87"/>
      <c r="I20" s="100"/>
      <c r="J20" s="101"/>
    </row>
    <row r="22" spans="1:10" ht="15" x14ac:dyDescent="0.35">
      <c r="A22" s="97" t="s">
        <v>20</v>
      </c>
      <c r="B22" s="97"/>
      <c r="C22" s="97"/>
      <c r="D22" s="82"/>
      <c r="E22" s="106"/>
      <c r="F22" s="107"/>
      <c r="G22" s="107"/>
      <c r="H22" s="87"/>
    </row>
    <row r="23" spans="1:10" ht="25.5" x14ac:dyDescent="0.2">
      <c r="A23" s="95" t="s">
        <v>21</v>
      </c>
      <c r="B23" s="84" t="s">
        <v>60</v>
      </c>
      <c r="C23" s="85">
        <v>270</v>
      </c>
      <c r="D23" s="108" t="s">
        <v>8</v>
      </c>
      <c r="E23" s="87" t="s">
        <v>22</v>
      </c>
      <c r="F23" s="144">
        <v>-308542.44</v>
      </c>
      <c r="G23" s="98"/>
      <c r="H23" s="99" t="s">
        <v>23</v>
      </c>
      <c r="I23" s="78" t="s">
        <v>96</v>
      </c>
    </row>
    <row r="24" spans="1:10" x14ac:dyDescent="0.2">
      <c r="A24" s="95" t="s">
        <v>21</v>
      </c>
      <c r="B24" s="84" t="s">
        <v>60</v>
      </c>
      <c r="C24" s="85">
        <v>270</v>
      </c>
      <c r="D24" s="108" t="s">
        <v>8</v>
      </c>
      <c r="E24" s="87" t="s">
        <v>24</v>
      </c>
      <c r="F24" s="144">
        <v>-9569522.0199999996</v>
      </c>
      <c r="G24" s="98"/>
      <c r="H24" s="99" t="s">
        <v>23</v>
      </c>
      <c r="I24" s="78" t="s">
        <v>97</v>
      </c>
    </row>
    <row r="25" spans="1:10" x14ac:dyDescent="0.2">
      <c r="A25" s="95" t="s">
        <v>21</v>
      </c>
      <c r="B25" s="84" t="s">
        <v>60</v>
      </c>
      <c r="C25" s="85">
        <v>333</v>
      </c>
      <c r="D25" s="108" t="s">
        <v>8</v>
      </c>
      <c r="E25" s="87" t="s">
        <v>25</v>
      </c>
      <c r="F25" s="144">
        <v>-5604298.5999999996</v>
      </c>
      <c r="G25" s="98"/>
      <c r="H25" s="99" t="s">
        <v>26</v>
      </c>
      <c r="I25" s="78" t="s">
        <v>98</v>
      </c>
    </row>
    <row r="26" spans="1:10" x14ac:dyDescent="0.2">
      <c r="A26" s="84"/>
      <c r="B26" s="84"/>
      <c r="C26" s="95"/>
      <c r="D26" s="95"/>
      <c r="E26" s="87"/>
      <c r="F26" s="109">
        <f>SUM(F23:F25)</f>
        <v>-15482363.059999999</v>
      </c>
      <c r="G26" s="109">
        <f>SUM(G23:G25)</f>
        <v>0</v>
      </c>
      <c r="H26" s="99"/>
    </row>
    <row r="27" spans="1:10" x14ac:dyDescent="0.2">
      <c r="A27" s="84"/>
      <c r="B27" s="84"/>
      <c r="C27" s="95"/>
      <c r="D27" s="95"/>
      <c r="E27" s="87"/>
      <c r="F27" s="98"/>
      <c r="G27" s="98"/>
      <c r="H27" s="99"/>
    </row>
    <row r="28" spans="1:10" ht="13.5" thickBot="1" x14ac:dyDescent="0.25">
      <c r="A28" s="84"/>
      <c r="B28" s="84"/>
      <c r="C28" s="95"/>
      <c r="D28" s="95"/>
      <c r="E28" s="110" t="s">
        <v>27</v>
      </c>
      <c r="F28" s="111">
        <f>F15+F20+F26</f>
        <v>-491391449.89999998</v>
      </c>
      <c r="G28" s="111">
        <f>G15+G20+G26</f>
        <v>475884086.84000003</v>
      </c>
      <c r="H28" s="99">
        <f>F28+G28</f>
        <v>-15507363.059999943</v>
      </c>
      <c r="I28" s="78" t="s">
        <v>99</v>
      </c>
    </row>
    <row r="29" spans="1:10" ht="15" thickTop="1" x14ac:dyDescent="0.3">
      <c r="H29" s="145"/>
      <c r="I29" s="145"/>
    </row>
    <row r="30" spans="1:10" x14ac:dyDescent="0.2">
      <c r="A30" s="97" t="s">
        <v>28</v>
      </c>
      <c r="B30" s="97"/>
      <c r="C30" s="97"/>
      <c r="D30" s="82"/>
      <c r="E30" s="87"/>
      <c r="F30" s="98" t="s">
        <v>7</v>
      </c>
      <c r="G30" s="98"/>
      <c r="H30" s="87"/>
      <c r="I30" s="100"/>
    </row>
    <row r="31" spans="1:10" x14ac:dyDescent="0.2">
      <c r="A31" s="112">
        <v>39.003</v>
      </c>
      <c r="B31" s="112" t="s">
        <v>61</v>
      </c>
      <c r="C31" s="113" t="s">
        <v>29</v>
      </c>
      <c r="D31" s="114" t="s">
        <v>30</v>
      </c>
      <c r="E31" s="115" t="s">
        <v>31</v>
      </c>
      <c r="F31" s="116">
        <v>-3973.0094880000001</v>
      </c>
      <c r="G31" s="116">
        <f>-F31</f>
        <v>3973.0094880000001</v>
      </c>
      <c r="H31" s="115" t="s">
        <v>78</v>
      </c>
      <c r="I31" s="114" t="s">
        <v>63</v>
      </c>
    </row>
    <row r="32" spans="1:10" x14ac:dyDescent="0.2">
      <c r="A32" s="117">
        <v>84.037999999999997</v>
      </c>
      <c r="B32" s="117" t="s">
        <v>61</v>
      </c>
      <c r="C32" s="118" t="s">
        <v>29</v>
      </c>
      <c r="D32" s="119" t="s">
        <v>32</v>
      </c>
      <c r="E32" s="120" t="s">
        <v>33</v>
      </c>
      <c r="F32" s="121">
        <v>0</v>
      </c>
      <c r="G32" s="121">
        <v>0</v>
      </c>
      <c r="H32" s="120" t="s">
        <v>51</v>
      </c>
      <c r="I32" s="120" t="s">
        <v>34</v>
      </c>
    </row>
    <row r="33" spans="1:9" x14ac:dyDescent="0.2">
      <c r="A33" s="84">
        <v>93.341999999999999</v>
      </c>
      <c r="B33" s="84" t="s">
        <v>61</v>
      </c>
      <c r="C33" s="95" t="s">
        <v>29</v>
      </c>
      <c r="D33" s="108" t="s">
        <v>32</v>
      </c>
      <c r="E33" s="87" t="s">
        <v>35</v>
      </c>
      <c r="F33" s="122">
        <v>-354446</v>
      </c>
      <c r="G33" s="122">
        <f>-F33</f>
        <v>354446</v>
      </c>
      <c r="H33" s="99" t="s">
        <v>36</v>
      </c>
      <c r="I33" s="100" t="s">
        <v>59</v>
      </c>
    </row>
    <row r="34" spans="1:9" x14ac:dyDescent="0.2">
      <c r="A34" s="84"/>
      <c r="B34" s="84"/>
      <c r="C34" s="95"/>
      <c r="D34" s="108"/>
      <c r="E34" s="110" t="s">
        <v>37</v>
      </c>
      <c r="F34" s="109">
        <f>SUM(F31:F33)</f>
        <v>-358419.00948800001</v>
      </c>
      <c r="G34" s="109">
        <f>SUM(G31:G33)</f>
        <v>358419.00948800001</v>
      </c>
      <c r="H34" s="99"/>
      <c r="I34" s="100"/>
    </row>
    <row r="35" spans="1:9" x14ac:dyDescent="0.2">
      <c r="A35" s="84"/>
      <c r="B35" s="84"/>
      <c r="C35" s="95"/>
      <c r="D35" s="108"/>
      <c r="E35" s="110"/>
      <c r="F35" s="123"/>
      <c r="G35" s="123"/>
      <c r="H35" s="99"/>
      <c r="I35" s="100"/>
    </row>
    <row r="36" spans="1:9" x14ac:dyDescent="0.2">
      <c r="A36" s="84"/>
      <c r="B36" s="84"/>
      <c r="C36" s="95"/>
      <c r="D36" s="108"/>
      <c r="E36" s="110" t="s">
        <v>38</v>
      </c>
      <c r="F36" s="109">
        <f>F28+F34</f>
        <v>-491749868.90948796</v>
      </c>
      <c r="G36" s="109">
        <f>G28+G34</f>
        <v>476242505.84948802</v>
      </c>
      <c r="H36" s="99"/>
      <c r="I36" s="100"/>
    </row>
    <row r="38" spans="1:9" x14ac:dyDescent="0.2">
      <c r="A38" s="97" t="s">
        <v>39</v>
      </c>
      <c r="B38" s="97"/>
      <c r="C38" s="81"/>
      <c r="D38" s="82"/>
      <c r="E38" s="87"/>
      <c r="F38" s="124"/>
      <c r="G38" s="98"/>
      <c r="H38" s="99"/>
      <c r="I38" s="100"/>
    </row>
    <row r="39" spans="1:9" s="128" customFormat="1" x14ac:dyDescent="0.2">
      <c r="A39" s="125" t="s">
        <v>90</v>
      </c>
      <c r="B39" s="84" t="s">
        <v>60</v>
      </c>
      <c r="C39" s="91" t="s">
        <v>65</v>
      </c>
      <c r="D39" s="86" t="s">
        <v>8</v>
      </c>
      <c r="E39" s="87" t="s">
        <v>92</v>
      </c>
      <c r="F39" s="126">
        <v>7557</v>
      </c>
      <c r="G39" s="127">
        <f>-F39</f>
        <v>-7557</v>
      </c>
      <c r="H39" s="103" t="s">
        <v>93</v>
      </c>
      <c r="I39" s="104" t="s">
        <v>104</v>
      </c>
    </row>
    <row r="40" spans="1:9" s="128" customFormat="1" x14ac:dyDescent="0.2">
      <c r="A40" s="125"/>
      <c r="B40" s="84" t="s">
        <v>60</v>
      </c>
      <c r="C40" s="91" t="s">
        <v>64</v>
      </c>
      <c r="D40" s="86" t="s">
        <v>13</v>
      </c>
      <c r="E40" s="87" t="s">
        <v>15</v>
      </c>
      <c r="F40" s="126">
        <v>25000</v>
      </c>
      <c r="G40" s="127">
        <v>0</v>
      </c>
      <c r="H40" s="103" t="s">
        <v>105</v>
      </c>
      <c r="I40" s="104" t="s">
        <v>106</v>
      </c>
    </row>
    <row r="41" spans="1:9" x14ac:dyDescent="0.2">
      <c r="A41" s="95" t="s">
        <v>21</v>
      </c>
      <c r="B41" s="84" t="s">
        <v>60</v>
      </c>
      <c r="C41" s="91" t="s">
        <v>40</v>
      </c>
      <c r="D41" s="108" t="s">
        <v>41</v>
      </c>
      <c r="E41" s="87" t="s">
        <v>42</v>
      </c>
      <c r="F41" s="98">
        <f>-F26</f>
        <v>15482363.059999999</v>
      </c>
      <c r="G41" s="98">
        <v>0</v>
      </c>
      <c r="H41" s="99" t="s">
        <v>53</v>
      </c>
      <c r="I41" s="129" t="s">
        <v>79</v>
      </c>
    </row>
    <row r="42" spans="1:9" x14ac:dyDescent="0.2">
      <c r="A42" s="84"/>
      <c r="B42" s="84"/>
      <c r="C42" s="125"/>
      <c r="D42" s="86"/>
      <c r="E42" s="110" t="s">
        <v>43</v>
      </c>
      <c r="F42" s="130">
        <f>SUM(F39:F41)</f>
        <v>15514920.059999999</v>
      </c>
      <c r="G42" s="130">
        <f>SUM(G39:G41)</f>
        <v>-7557</v>
      </c>
      <c r="H42" s="131"/>
      <c r="I42" s="100"/>
    </row>
    <row r="43" spans="1:9" x14ac:dyDescent="0.2">
      <c r="A43" s="84"/>
      <c r="B43" s="84"/>
      <c r="C43" s="125"/>
      <c r="D43" s="86"/>
      <c r="E43" s="110"/>
      <c r="F43" s="132"/>
      <c r="G43" s="132"/>
      <c r="H43" s="131"/>
      <c r="I43" s="100"/>
    </row>
    <row r="44" spans="1:9" x14ac:dyDescent="0.2">
      <c r="A44" s="84"/>
      <c r="B44" s="84"/>
      <c r="C44" s="125"/>
      <c r="D44" s="86"/>
      <c r="E44" s="110" t="s">
        <v>44</v>
      </c>
      <c r="F44" s="130">
        <f>F36+F42</f>
        <v>-476234948.84948796</v>
      </c>
      <c r="G44" s="130">
        <f>G36+G42</f>
        <v>476234948.84948802</v>
      </c>
      <c r="H44" s="131"/>
      <c r="I44" s="100"/>
    </row>
    <row r="46" spans="1:9" ht="13.5" thickBot="1" x14ac:dyDescent="0.25">
      <c r="E46" s="133" t="s">
        <v>45</v>
      </c>
      <c r="F46" s="134">
        <f>F44</f>
        <v>-476234948.84948796</v>
      </c>
      <c r="G46" s="134">
        <f>G44</f>
        <v>476234948.84948802</v>
      </c>
      <c r="H46" s="135" t="s">
        <v>46</v>
      </c>
    </row>
    <row r="47" spans="1:9" ht="13.5" thickTop="1" x14ac:dyDescent="0.2">
      <c r="E47" s="87"/>
      <c r="F47" s="98"/>
      <c r="G47" s="136">
        <f>F46+G46</f>
        <v>0</v>
      </c>
      <c r="H47" s="137" t="s">
        <v>52</v>
      </c>
    </row>
    <row r="49" spans="5:7" x14ac:dyDescent="0.2">
      <c r="E49" s="138" t="s">
        <v>103</v>
      </c>
      <c r="F49" s="79">
        <f>G46</f>
        <v>476234948.84948802</v>
      </c>
    </row>
    <row r="50" spans="5:7" x14ac:dyDescent="0.2">
      <c r="E50" s="138" t="s">
        <v>81</v>
      </c>
      <c r="F50" s="79">
        <f>'2021'!F48</f>
        <v>451010026.42000002</v>
      </c>
    </row>
    <row r="51" spans="5:7" hidden="1" x14ac:dyDescent="0.2">
      <c r="E51" s="138" t="s">
        <v>68</v>
      </c>
      <c r="F51" s="98">
        <v>383855872.20000005</v>
      </c>
    </row>
    <row r="52" spans="5:7" ht="13.5" thickBot="1" x14ac:dyDescent="0.25">
      <c r="E52" s="139" t="s">
        <v>47</v>
      </c>
      <c r="F52" s="140">
        <f>(F49-F50)</f>
        <v>25224922.429488003</v>
      </c>
    </row>
    <row r="53" spans="5:7" ht="13.5" thickTop="1" x14ac:dyDescent="0.2">
      <c r="E53" s="87"/>
      <c r="F53" s="141">
        <f>F52/F50</f>
        <v>5.5929848455292357E-2</v>
      </c>
    </row>
    <row r="55" spans="5:7" x14ac:dyDescent="0.2">
      <c r="G55" s="79" t="s">
        <v>7</v>
      </c>
    </row>
    <row r="56" spans="5:7" x14ac:dyDescent="0.2">
      <c r="G56" s="79" t="s">
        <v>7</v>
      </c>
    </row>
    <row r="57" spans="5:7" x14ac:dyDescent="0.2">
      <c r="G57" s="79" t="s">
        <v>7</v>
      </c>
    </row>
    <row r="58" spans="5:7" x14ac:dyDescent="0.2">
      <c r="E58" s="147"/>
      <c r="G58" s="79" t="s">
        <v>7</v>
      </c>
    </row>
    <row r="59" spans="5:7" x14ac:dyDescent="0.2">
      <c r="E59" s="147"/>
      <c r="G59" s="79" t="s">
        <v>7</v>
      </c>
    </row>
    <row r="60" spans="5:7" x14ac:dyDescent="0.2">
      <c r="E60" s="147"/>
      <c r="G60" s="79" t="s">
        <v>7</v>
      </c>
    </row>
    <row r="61" spans="5:7" x14ac:dyDescent="0.2">
      <c r="G61" s="79" t="s">
        <v>7</v>
      </c>
    </row>
    <row r="62" spans="5:7" x14ac:dyDescent="0.2">
      <c r="G62" s="79" t="s">
        <v>7</v>
      </c>
    </row>
    <row r="63" spans="5:7" s="79" customFormat="1" x14ac:dyDescent="0.2">
      <c r="G63" s="79" t="s">
        <v>7</v>
      </c>
    </row>
    <row r="64" spans="5:7" s="79" customFormat="1" x14ac:dyDescent="0.2">
      <c r="G64" s="79" t="s">
        <v>7</v>
      </c>
    </row>
    <row r="65" spans="7:7" x14ac:dyDescent="0.2">
      <c r="G65" s="79" t="s">
        <v>7</v>
      </c>
    </row>
  </sheetData>
  <printOptions horizontalCentered="1"/>
  <pageMargins left="0.45" right="0.45" top="0.5" bottom="0.5" header="0.3" footer="0.3"/>
  <pageSetup scale="41" fitToHeight="3" orientation="portrait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workbookViewId="0">
      <pane ySplit="1" topLeftCell="A24" activePane="bottomLeft" state="frozen"/>
      <selection pane="bottomLeft" activeCell="D57" sqref="D57"/>
    </sheetView>
  </sheetViews>
  <sheetFormatPr defaultColWidth="9.140625" defaultRowHeight="12" x14ac:dyDescent="0.2"/>
  <cols>
    <col min="1" max="3" width="10.5703125" style="39" customWidth="1"/>
    <col min="4" max="4" width="27.5703125" style="39" customWidth="1"/>
    <col min="5" max="5" width="41.28515625" style="39" customWidth="1"/>
    <col min="6" max="6" width="16.28515625" style="40" customWidth="1"/>
    <col min="7" max="7" width="16" style="40" customWidth="1"/>
    <col min="8" max="8" width="59.140625" style="39" customWidth="1"/>
    <col min="9" max="9" width="26.42578125" style="39" customWidth="1"/>
    <col min="10" max="10" width="15" style="39" customWidth="1"/>
    <col min="11" max="16384" width="9.140625" style="39"/>
  </cols>
  <sheetData>
    <row r="1" spans="1:10" ht="28.5" x14ac:dyDescent="0.35">
      <c r="A1" s="4" t="s">
        <v>0</v>
      </c>
      <c r="B1" s="4" t="s">
        <v>62</v>
      </c>
      <c r="C1" s="4" t="s">
        <v>1</v>
      </c>
      <c r="D1" s="4" t="s">
        <v>2</v>
      </c>
      <c r="E1" s="4" t="s">
        <v>3</v>
      </c>
      <c r="F1" s="37" t="s">
        <v>4</v>
      </c>
      <c r="G1" s="38" t="s">
        <v>67</v>
      </c>
      <c r="H1" s="5" t="s">
        <v>5</v>
      </c>
      <c r="I1" s="35" t="s">
        <v>6</v>
      </c>
      <c r="J1" s="36" t="s">
        <v>7</v>
      </c>
    </row>
    <row r="2" spans="1:10" x14ac:dyDescent="0.2">
      <c r="G2" s="40">
        <v>417329032.98000002</v>
      </c>
      <c r="H2" s="8"/>
    </row>
    <row r="3" spans="1:10" x14ac:dyDescent="0.2">
      <c r="A3" s="3" t="s">
        <v>54</v>
      </c>
      <c r="B3" s="3"/>
      <c r="C3" s="2"/>
      <c r="D3" s="2"/>
      <c r="E3" s="7"/>
    </row>
    <row r="4" spans="1:10" x14ac:dyDescent="0.2">
      <c r="A4" s="12" t="s">
        <v>10</v>
      </c>
      <c r="B4" s="12" t="s">
        <v>60</v>
      </c>
      <c r="C4" s="41">
        <v>250</v>
      </c>
      <c r="D4" s="14" t="s">
        <v>8</v>
      </c>
      <c r="E4" s="15" t="s">
        <v>9</v>
      </c>
      <c r="F4" s="40">
        <v>-86393926.549999997</v>
      </c>
      <c r="H4" s="17" t="s">
        <v>11</v>
      </c>
      <c r="I4" s="18" t="s">
        <v>55</v>
      </c>
    </row>
    <row r="5" spans="1:10" x14ac:dyDescent="0.2">
      <c r="A5" s="12" t="s">
        <v>10</v>
      </c>
      <c r="B5" s="12" t="s">
        <v>60</v>
      </c>
      <c r="C5" s="41">
        <v>260</v>
      </c>
      <c r="D5" s="14" t="s">
        <v>13</v>
      </c>
      <c r="E5" s="15" t="s">
        <v>15</v>
      </c>
      <c r="F5" s="40">
        <v>-12053141.939999999</v>
      </c>
      <c r="H5" s="17" t="s">
        <v>11</v>
      </c>
      <c r="I5" s="18" t="s">
        <v>55</v>
      </c>
    </row>
    <row r="6" spans="1:10" x14ac:dyDescent="0.2">
      <c r="A6" s="12" t="s">
        <v>10</v>
      </c>
      <c r="B6" s="12" t="s">
        <v>60</v>
      </c>
      <c r="C6" s="41">
        <v>252</v>
      </c>
      <c r="D6" s="14" t="s">
        <v>13</v>
      </c>
      <c r="E6" s="15" t="s">
        <v>14</v>
      </c>
      <c r="F6" s="40">
        <v>-3762038.07</v>
      </c>
      <c r="H6" s="17" t="s">
        <v>11</v>
      </c>
      <c r="I6" s="18" t="s">
        <v>58</v>
      </c>
    </row>
    <row r="7" spans="1:10" x14ac:dyDescent="0.2">
      <c r="A7" s="12" t="s">
        <v>10</v>
      </c>
      <c r="B7" s="12" t="s">
        <v>60</v>
      </c>
      <c r="C7" s="41">
        <v>262</v>
      </c>
      <c r="D7" s="14" t="s">
        <v>13</v>
      </c>
      <c r="E7" s="15" t="s">
        <v>16</v>
      </c>
      <c r="F7" s="40">
        <v>-1267596.6100000001</v>
      </c>
      <c r="H7" s="17" t="s">
        <v>11</v>
      </c>
      <c r="I7" s="18" t="s">
        <v>55</v>
      </c>
    </row>
    <row r="8" spans="1:10" x14ac:dyDescent="0.2">
      <c r="A8" s="12" t="s">
        <v>10</v>
      </c>
      <c r="B8" s="12" t="s">
        <v>60</v>
      </c>
      <c r="C8" s="41">
        <v>286</v>
      </c>
      <c r="D8" s="14" t="s">
        <v>17</v>
      </c>
      <c r="E8" s="15" t="s">
        <v>18</v>
      </c>
      <c r="F8" s="40">
        <v>-54670781.68</v>
      </c>
      <c r="H8" s="17" t="s">
        <v>19</v>
      </c>
      <c r="I8" s="9" t="s">
        <v>77</v>
      </c>
    </row>
    <row r="9" spans="1:10" x14ac:dyDescent="0.2">
      <c r="A9" s="12" t="s">
        <v>10</v>
      </c>
      <c r="B9" s="12" t="s">
        <v>60</v>
      </c>
      <c r="C9" s="42" t="s">
        <v>48</v>
      </c>
      <c r="D9" s="14" t="s">
        <v>8</v>
      </c>
      <c r="E9" s="15" t="s">
        <v>49</v>
      </c>
      <c r="F9" s="40">
        <v>-5141332.5199999996</v>
      </c>
      <c r="H9" s="17" t="s">
        <v>50</v>
      </c>
      <c r="I9" s="18" t="s">
        <v>55</v>
      </c>
      <c r="J9" s="10" t="s">
        <v>83</v>
      </c>
    </row>
    <row r="10" spans="1:10" ht="24" x14ac:dyDescent="0.2">
      <c r="A10" s="12" t="s">
        <v>10</v>
      </c>
      <c r="B10" s="12" t="s">
        <v>60</v>
      </c>
      <c r="C10" s="42" t="s">
        <v>48</v>
      </c>
      <c r="D10" s="14" t="s">
        <v>8</v>
      </c>
      <c r="E10" s="15" t="s">
        <v>56</v>
      </c>
      <c r="F10" s="40">
        <v>-16572</v>
      </c>
      <c r="H10" s="20" t="s">
        <v>80</v>
      </c>
      <c r="I10" s="21" t="s">
        <v>66</v>
      </c>
    </row>
    <row r="11" spans="1:10" x14ac:dyDescent="0.2">
      <c r="A11" s="12" t="s">
        <v>12</v>
      </c>
      <c r="B11" s="12" t="s">
        <v>61</v>
      </c>
      <c r="C11" s="42" t="s">
        <v>48</v>
      </c>
      <c r="D11" s="14" t="s">
        <v>8</v>
      </c>
      <c r="E11" s="15" t="s">
        <v>49</v>
      </c>
      <c r="F11" s="40">
        <v>-193009301</v>
      </c>
      <c r="H11" s="17" t="s">
        <v>57</v>
      </c>
      <c r="I11" s="9" t="s">
        <v>69</v>
      </c>
    </row>
    <row r="12" spans="1:10" x14ac:dyDescent="0.2">
      <c r="A12" s="12" t="s">
        <v>10</v>
      </c>
      <c r="B12" s="12" t="s">
        <v>60</v>
      </c>
      <c r="C12" s="42" t="s">
        <v>70</v>
      </c>
      <c r="D12" s="14" t="s">
        <v>17</v>
      </c>
      <c r="E12" s="15" t="s">
        <v>75</v>
      </c>
      <c r="F12" s="40">
        <v>-27598673</v>
      </c>
      <c r="H12" s="17" t="s">
        <v>73</v>
      </c>
      <c r="I12" s="18" t="s">
        <v>71</v>
      </c>
    </row>
    <row r="13" spans="1:10" x14ac:dyDescent="0.2">
      <c r="A13" s="12" t="s">
        <v>10</v>
      </c>
      <c r="B13" s="12" t="s">
        <v>60</v>
      </c>
      <c r="C13" s="42" t="s">
        <v>72</v>
      </c>
      <c r="D13" s="14" t="s">
        <v>17</v>
      </c>
      <c r="E13" s="15" t="s">
        <v>76</v>
      </c>
      <c r="F13" s="40">
        <v>-61831625.609999999</v>
      </c>
      <c r="H13" s="17" t="s">
        <v>74</v>
      </c>
      <c r="I13" s="18" t="s">
        <v>88</v>
      </c>
    </row>
    <row r="14" spans="1:10" x14ac:dyDescent="0.2">
      <c r="A14" s="12" t="s">
        <v>10</v>
      </c>
      <c r="B14" s="12" t="s">
        <v>60</v>
      </c>
      <c r="C14" s="42" t="s">
        <v>82</v>
      </c>
      <c r="D14" s="14" t="s">
        <v>17</v>
      </c>
      <c r="E14" s="15" t="s">
        <v>84</v>
      </c>
      <c r="F14" s="40">
        <v>-4950373</v>
      </c>
      <c r="H14" s="17"/>
      <c r="I14" s="18"/>
    </row>
    <row r="15" spans="1:10" x14ac:dyDescent="0.2">
      <c r="A15" s="2"/>
      <c r="B15" s="2"/>
      <c r="C15" s="13"/>
      <c r="D15" s="14"/>
      <c r="E15" s="7"/>
      <c r="F15" s="43">
        <f>SUM(F2:F14)</f>
        <v>-450695361.98000002</v>
      </c>
      <c r="G15" s="43">
        <f>SUM(G2:G14)</f>
        <v>417329032.98000002</v>
      </c>
    </row>
    <row r="17" spans="1:10" x14ac:dyDescent="0.2">
      <c r="A17" s="1" t="s">
        <v>85</v>
      </c>
      <c r="B17" s="1"/>
      <c r="C17" s="3"/>
      <c r="D17" s="2"/>
      <c r="E17" s="15"/>
      <c r="F17" s="44"/>
      <c r="G17" s="44"/>
      <c r="H17" s="22"/>
      <c r="I17" s="6"/>
      <c r="J17" s="11"/>
    </row>
    <row r="18" spans="1:10" x14ac:dyDescent="0.2">
      <c r="A18" s="63" t="s">
        <v>86</v>
      </c>
      <c r="B18" s="12" t="s">
        <v>60</v>
      </c>
      <c r="C18" s="42" t="s">
        <v>87</v>
      </c>
      <c r="D18" s="14" t="s">
        <v>17</v>
      </c>
      <c r="E18" s="15" t="s">
        <v>76</v>
      </c>
      <c r="F18" s="44">
        <v>0</v>
      </c>
      <c r="G18" s="44">
        <v>16683165</v>
      </c>
      <c r="H18" s="16" t="s">
        <v>89</v>
      </c>
      <c r="I18" s="64" t="s">
        <v>94</v>
      </c>
      <c r="J18" s="10" t="s">
        <v>7</v>
      </c>
    </row>
    <row r="19" spans="1:10" x14ac:dyDescent="0.2">
      <c r="A19" s="63" t="s">
        <v>86</v>
      </c>
      <c r="B19" s="12" t="s">
        <v>60</v>
      </c>
      <c r="C19" s="42" t="s">
        <v>87</v>
      </c>
      <c r="D19" s="14" t="s">
        <v>17</v>
      </c>
      <c r="E19" s="15" t="s">
        <v>76</v>
      </c>
      <c r="F19" s="44"/>
      <c r="G19" s="44">
        <v>16683164</v>
      </c>
      <c r="H19" s="16" t="s">
        <v>89</v>
      </c>
      <c r="I19" s="64" t="s">
        <v>95</v>
      </c>
      <c r="J19" s="10"/>
    </row>
    <row r="20" spans="1:10" x14ac:dyDescent="0.2">
      <c r="A20" s="12"/>
      <c r="B20" s="12"/>
      <c r="C20" s="41"/>
      <c r="D20" s="13"/>
      <c r="E20" s="15"/>
      <c r="F20" s="24">
        <f>SUM(F18:F19)</f>
        <v>0</v>
      </c>
      <c r="G20" s="24">
        <f>SUM(G18:G19)</f>
        <v>33366329</v>
      </c>
      <c r="H20" s="15"/>
      <c r="I20" s="6"/>
      <c r="J20" s="11"/>
    </row>
    <row r="22" spans="1:10" ht="14.25" x14ac:dyDescent="0.35">
      <c r="A22" s="1" t="s">
        <v>20</v>
      </c>
      <c r="B22" s="1"/>
      <c r="C22" s="1"/>
      <c r="D22" s="2"/>
      <c r="E22" s="26"/>
      <c r="F22" s="45"/>
      <c r="G22" s="45"/>
      <c r="H22" s="15"/>
    </row>
    <row r="23" spans="1:10" x14ac:dyDescent="0.2">
      <c r="A23" s="13" t="s">
        <v>21</v>
      </c>
      <c r="B23" s="12" t="s">
        <v>60</v>
      </c>
      <c r="C23" s="41">
        <v>270</v>
      </c>
      <c r="D23" s="23" t="s">
        <v>8</v>
      </c>
      <c r="E23" s="15" t="s">
        <v>22</v>
      </c>
      <c r="F23" s="44">
        <v>-148434.67000000001</v>
      </c>
      <c r="G23" s="44"/>
      <c r="H23" s="22" t="s">
        <v>23</v>
      </c>
      <c r="I23" s="39" t="s">
        <v>96</v>
      </c>
    </row>
    <row r="24" spans="1:10" x14ac:dyDescent="0.2">
      <c r="A24" s="13" t="s">
        <v>21</v>
      </c>
      <c r="B24" s="12" t="s">
        <v>60</v>
      </c>
      <c r="C24" s="41">
        <v>270</v>
      </c>
      <c r="D24" s="23" t="s">
        <v>8</v>
      </c>
      <c r="E24" s="15" t="s">
        <v>24</v>
      </c>
      <c r="F24" s="44">
        <v>-10362640.550000001</v>
      </c>
      <c r="G24" s="44"/>
      <c r="H24" s="22" t="s">
        <v>23</v>
      </c>
      <c r="I24" s="39" t="s">
        <v>97</v>
      </c>
    </row>
    <row r="25" spans="1:10" x14ac:dyDescent="0.2">
      <c r="A25" s="13" t="s">
        <v>21</v>
      </c>
      <c r="B25" s="12" t="s">
        <v>60</v>
      </c>
      <c r="C25" s="41">
        <v>333</v>
      </c>
      <c r="D25" s="23" t="s">
        <v>8</v>
      </c>
      <c r="E25" s="15" t="s">
        <v>25</v>
      </c>
      <c r="F25" s="44">
        <v>-4445655.3899999997</v>
      </c>
      <c r="G25" s="44"/>
      <c r="H25" s="22" t="s">
        <v>26</v>
      </c>
      <c r="I25" s="39" t="s">
        <v>98</v>
      </c>
    </row>
    <row r="26" spans="1:10" x14ac:dyDescent="0.2">
      <c r="A26" s="12"/>
      <c r="B26" s="12"/>
      <c r="C26" s="13"/>
      <c r="D26" s="13"/>
      <c r="E26" s="15"/>
      <c r="F26" s="46">
        <f>SUM(F23:F25)</f>
        <v>-14956730.609999999</v>
      </c>
      <c r="G26" s="46">
        <f>SUM(G23:G25)</f>
        <v>0</v>
      </c>
      <c r="H26" s="22"/>
    </row>
    <row r="27" spans="1:10" x14ac:dyDescent="0.2">
      <c r="A27" s="12"/>
      <c r="B27" s="12"/>
      <c r="C27" s="13"/>
      <c r="D27" s="13"/>
      <c r="E27" s="15"/>
      <c r="F27" s="44"/>
      <c r="G27" s="44"/>
      <c r="H27" s="22"/>
    </row>
    <row r="28" spans="1:10" ht="12.75" thickBot="1" x14ac:dyDescent="0.25">
      <c r="A28" s="12"/>
      <c r="B28" s="12"/>
      <c r="C28" s="13"/>
      <c r="D28" s="13"/>
      <c r="E28" s="25" t="s">
        <v>27</v>
      </c>
      <c r="F28" s="47">
        <f>F15+F20+F26</f>
        <v>-465652092.59000003</v>
      </c>
      <c r="G28" s="47">
        <f>G15+G20+G26</f>
        <v>450695361.98000002</v>
      </c>
      <c r="H28" s="22">
        <f>F28+G28</f>
        <v>-14956730.610000014</v>
      </c>
      <c r="I28" s="39" t="s">
        <v>99</v>
      </c>
    </row>
    <row r="29" spans="1:10" ht="12.75" thickTop="1" x14ac:dyDescent="0.2"/>
    <row r="30" spans="1:10" x14ac:dyDescent="0.2">
      <c r="A30" s="1" t="s">
        <v>28</v>
      </c>
      <c r="B30" s="1"/>
      <c r="C30" s="1"/>
      <c r="D30" s="2"/>
      <c r="E30" s="15"/>
      <c r="F30" s="44" t="s">
        <v>7</v>
      </c>
      <c r="G30" s="44"/>
      <c r="H30" s="15"/>
      <c r="I30" s="6"/>
    </row>
    <row r="31" spans="1:10" x14ac:dyDescent="0.2">
      <c r="A31" s="48">
        <v>39.003</v>
      </c>
      <c r="B31" s="48" t="s">
        <v>61</v>
      </c>
      <c r="C31" s="49" t="s">
        <v>29</v>
      </c>
      <c r="D31" s="50" t="s">
        <v>30</v>
      </c>
      <c r="E31" s="51" t="s">
        <v>31</v>
      </c>
      <c r="F31" s="65">
        <v>0</v>
      </c>
      <c r="G31" s="65">
        <v>0</v>
      </c>
      <c r="H31" s="51" t="s">
        <v>78</v>
      </c>
      <c r="I31" s="50" t="s">
        <v>63</v>
      </c>
    </row>
    <row r="32" spans="1:10" x14ac:dyDescent="0.2">
      <c r="A32" s="52">
        <v>84.037999999999997</v>
      </c>
      <c r="B32" s="52" t="s">
        <v>61</v>
      </c>
      <c r="C32" s="53" t="s">
        <v>29</v>
      </c>
      <c r="D32" s="54" t="s">
        <v>32</v>
      </c>
      <c r="E32" s="55" t="s">
        <v>33</v>
      </c>
      <c r="F32" s="66">
        <v>0</v>
      </c>
      <c r="G32" s="66">
        <v>0</v>
      </c>
      <c r="H32" s="55" t="s">
        <v>51</v>
      </c>
      <c r="I32" s="55" t="s">
        <v>34</v>
      </c>
    </row>
    <row r="33" spans="1:9" x14ac:dyDescent="0.2">
      <c r="A33" s="12">
        <v>93.341999999999999</v>
      </c>
      <c r="B33" s="12" t="s">
        <v>61</v>
      </c>
      <c r="C33" s="13" t="s">
        <v>29</v>
      </c>
      <c r="D33" s="23" t="s">
        <v>32</v>
      </c>
      <c r="E33" s="15" t="s">
        <v>35</v>
      </c>
      <c r="F33" s="34">
        <v>-320261</v>
      </c>
      <c r="G33" s="34">
        <f>-F33</f>
        <v>320261</v>
      </c>
      <c r="H33" s="22" t="s">
        <v>36</v>
      </c>
      <c r="I33" s="6" t="s">
        <v>59</v>
      </c>
    </row>
    <row r="34" spans="1:9" x14ac:dyDescent="0.2">
      <c r="A34" s="12"/>
      <c r="B34" s="12"/>
      <c r="C34" s="13"/>
      <c r="D34" s="23"/>
      <c r="E34" s="25" t="s">
        <v>37</v>
      </c>
      <c r="F34" s="46">
        <f>SUM(F31:F33)</f>
        <v>-320261</v>
      </c>
      <c r="G34" s="46">
        <f>SUM(G31:G33)</f>
        <v>320261</v>
      </c>
      <c r="H34" s="22"/>
      <c r="I34" s="6"/>
    </row>
    <row r="35" spans="1:9" x14ac:dyDescent="0.2">
      <c r="A35" s="12"/>
      <c r="B35" s="12"/>
      <c r="C35" s="13"/>
      <c r="D35" s="23"/>
      <c r="E35" s="25"/>
      <c r="F35" s="56"/>
      <c r="G35" s="56"/>
      <c r="H35" s="22"/>
      <c r="I35" s="6"/>
    </row>
    <row r="36" spans="1:9" x14ac:dyDescent="0.2">
      <c r="A36" s="12"/>
      <c r="B36" s="12"/>
      <c r="C36" s="13"/>
      <c r="D36" s="23"/>
      <c r="E36" s="25" t="s">
        <v>38</v>
      </c>
      <c r="F36" s="46">
        <f>F28+F34</f>
        <v>-465972353.59000003</v>
      </c>
      <c r="G36" s="46">
        <f>G28+G34</f>
        <v>451015622.98000002</v>
      </c>
      <c r="H36" s="22"/>
      <c r="I36" s="6"/>
    </row>
    <row r="38" spans="1:9" x14ac:dyDescent="0.2">
      <c r="A38" s="1" t="s">
        <v>39</v>
      </c>
      <c r="B38" s="1"/>
      <c r="C38" s="3"/>
      <c r="D38" s="2"/>
      <c r="E38" s="15"/>
      <c r="F38" s="57"/>
      <c r="G38" s="44"/>
      <c r="H38" s="22"/>
      <c r="I38" s="6"/>
    </row>
    <row r="39" spans="1:9" s="71" customFormat="1" x14ac:dyDescent="0.2">
      <c r="A39" s="19" t="s">
        <v>90</v>
      </c>
      <c r="B39" s="12" t="s">
        <v>60</v>
      </c>
      <c r="C39" s="42" t="s">
        <v>65</v>
      </c>
      <c r="D39" s="14" t="s">
        <v>8</v>
      </c>
      <c r="E39" s="15" t="s">
        <v>92</v>
      </c>
      <c r="F39" s="69">
        <v>5596.56</v>
      </c>
      <c r="G39" s="70">
        <v>-5596.56</v>
      </c>
      <c r="H39" s="16" t="s">
        <v>93</v>
      </c>
      <c r="I39" s="64" t="s">
        <v>91</v>
      </c>
    </row>
    <row r="40" spans="1:9" x14ac:dyDescent="0.2">
      <c r="A40" s="13" t="s">
        <v>21</v>
      </c>
      <c r="B40" s="12" t="s">
        <v>60</v>
      </c>
      <c r="C40" s="42" t="s">
        <v>40</v>
      </c>
      <c r="D40" s="23" t="s">
        <v>41</v>
      </c>
      <c r="E40" s="15" t="s">
        <v>42</v>
      </c>
      <c r="F40" s="44">
        <f>-F26</f>
        <v>14956730.609999999</v>
      </c>
      <c r="G40" s="44">
        <v>0</v>
      </c>
      <c r="H40" s="22" t="s">
        <v>53</v>
      </c>
      <c r="I40" s="27" t="s">
        <v>79</v>
      </c>
    </row>
    <row r="41" spans="1:9" x14ac:dyDescent="0.2">
      <c r="A41" s="12"/>
      <c r="B41" s="12"/>
      <c r="C41" s="19"/>
      <c r="D41" s="14"/>
      <c r="E41" s="25" t="s">
        <v>43</v>
      </c>
      <c r="F41" s="58">
        <f>SUM(F39:F40)</f>
        <v>14962327.17</v>
      </c>
      <c r="G41" s="58">
        <f>SUM(G39:G40)</f>
        <v>-5596.56</v>
      </c>
      <c r="H41" s="28"/>
      <c r="I41" s="6"/>
    </row>
    <row r="42" spans="1:9" x14ac:dyDescent="0.2">
      <c r="A42" s="12"/>
      <c r="B42" s="12"/>
      <c r="C42" s="19"/>
      <c r="D42" s="14"/>
      <c r="E42" s="25"/>
      <c r="F42" s="59"/>
      <c r="G42" s="59"/>
      <c r="H42" s="28"/>
      <c r="I42" s="6"/>
    </row>
    <row r="43" spans="1:9" x14ac:dyDescent="0.2">
      <c r="A43" s="12"/>
      <c r="B43" s="12"/>
      <c r="C43" s="19"/>
      <c r="D43" s="14"/>
      <c r="E43" s="25" t="s">
        <v>44</v>
      </c>
      <c r="F43" s="58">
        <f>F36+F41</f>
        <v>-451010026.42000002</v>
      </c>
      <c r="G43" s="58">
        <f>G36+G41</f>
        <v>451010026.42000002</v>
      </c>
      <c r="H43" s="28"/>
      <c r="I43" s="6"/>
    </row>
    <row r="45" spans="1:9" ht="12.75" thickBot="1" x14ac:dyDescent="0.25">
      <c r="E45" s="29" t="s">
        <v>45</v>
      </c>
      <c r="F45" s="60">
        <f>F43</f>
        <v>-451010026.42000002</v>
      </c>
      <c r="G45" s="60">
        <f>G43</f>
        <v>451010026.42000002</v>
      </c>
      <c r="H45" s="30" t="s">
        <v>46</v>
      </c>
    </row>
    <row r="46" spans="1:9" ht="12.75" thickTop="1" x14ac:dyDescent="0.2">
      <c r="E46" s="15"/>
      <c r="F46" s="44"/>
      <c r="G46" s="61">
        <f>F45+G45</f>
        <v>0</v>
      </c>
      <c r="H46" s="72" t="s">
        <v>52</v>
      </c>
    </row>
    <row r="48" spans="1:9" x14ac:dyDescent="0.2">
      <c r="E48" s="31" t="s">
        <v>81</v>
      </c>
      <c r="F48" s="40">
        <f>G43</f>
        <v>451010026.42000002</v>
      </c>
    </row>
    <row r="49" spans="5:6" x14ac:dyDescent="0.2">
      <c r="E49" s="31" t="s">
        <v>68</v>
      </c>
      <c r="F49" s="44">
        <v>383855872.20000005</v>
      </c>
    </row>
    <row r="50" spans="5:6" ht="12.75" thickBot="1" x14ac:dyDescent="0.25">
      <c r="E50" s="32" t="s">
        <v>47</v>
      </c>
      <c r="F50" s="62">
        <f>F48-F49</f>
        <v>67154154.219999969</v>
      </c>
    </row>
    <row r="51" spans="5:6" ht="12.75" thickTop="1" x14ac:dyDescent="0.2">
      <c r="E51" s="15"/>
      <c r="F51" s="33">
        <f>F50/F49</f>
        <v>0.17494627302460727</v>
      </c>
    </row>
    <row r="53" spans="5:6" x14ac:dyDescent="0.2">
      <c r="F53" s="67"/>
    </row>
    <row r="54" spans="5:6" x14ac:dyDescent="0.2">
      <c r="F54" s="67"/>
    </row>
    <row r="59" spans="5:6" x14ac:dyDescent="0.2">
      <c r="F59" s="68"/>
    </row>
    <row r="60" spans="5:6" x14ac:dyDescent="0.2">
      <c r="F60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 Staff</dc:creator>
  <cp:lastModifiedBy>Killion, Janet L</cp:lastModifiedBy>
  <cp:lastPrinted>2022-09-27T19:15:59Z</cp:lastPrinted>
  <dcterms:created xsi:type="dcterms:W3CDTF">2012-10-11T21:35:04Z</dcterms:created>
  <dcterms:modified xsi:type="dcterms:W3CDTF">2023-08-03T22:23:11Z</dcterms:modified>
</cp:coreProperties>
</file>